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https://d.docs.live.net/97314b2b1000012c/Documents/IL SAG Website/Evaluation Documents/Ameren/"/>
    </mc:Choice>
  </mc:AlternateContent>
  <xr:revisionPtr revIDLastSave="0" documentId="8_{E4E0456F-7DFF-42AC-85B7-48603F063609}" xr6:coauthVersionLast="43" xr6:coauthVersionMax="43" xr10:uidLastSave="{00000000-0000-0000-0000-000000000000}"/>
  <bookViews>
    <workbookView xWindow="-110" yWindow="-110" windowWidth="19420" windowHeight="10420" tabRatio="820" xr2:uid="{00000000-000D-0000-FFFF-FFFF00000000}"/>
  </bookViews>
  <sheets>
    <sheet name="File Info" sheetId="21" r:id="rId1"/>
    <sheet name="Reference and Notes &gt;&gt;" sheetId="38" r:id="rId2"/>
    <sheet name="Notes" sheetId="23" r:id="rId3"/>
    <sheet name="Reference Values" sheetId="22" r:id="rId4"/>
    <sheet name="Modified Goals" sheetId="25" r:id="rId5"/>
    <sheet name="Gas Conversion Notes" sheetId="48" r:id="rId6"/>
    <sheet name="Results &gt;&gt;" sheetId="37" r:id="rId7"/>
    <sheet name="Portfolio CPAS" sheetId="10" r:id="rId8"/>
    <sheet name="Portfolio AAIG" sheetId="39" r:id="rId9"/>
    <sheet name="Residential Program CPAS" sheetId="50" r:id="rId10"/>
    <sheet name="Business Program CPAS" sheetId="36" r:id="rId11"/>
    <sheet name="Initiative-Level Results &gt;&gt;" sheetId="24" r:id="rId12"/>
    <sheet name="Retail Products" sheetId="11" r:id="rId13"/>
    <sheet name="Income Qualified" sheetId="12" r:id="rId14"/>
    <sheet name="Public Housing" sheetId="49" r:id="rId15"/>
    <sheet name="Behavioral Modification" sheetId="13" r:id="rId16"/>
    <sheet name="HVAC" sheetId="40" r:id="rId17"/>
    <sheet name="Appliance Recycling" sheetId="44" r:id="rId18"/>
    <sheet name="Multifamily" sheetId="45" r:id="rId19"/>
    <sheet name="Direct Distribution" sheetId="43" r:id="rId20"/>
    <sheet name="Smart Savers" sheetId="47" r:id="rId21"/>
    <sheet name="DCEO NC Commitments" sheetId="42" r:id="rId22"/>
    <sheet name="Standard" sheetId="29" r:id="rId23"/>
    <sheet name="Custom" sheetId="30" r:id="rId24"/>
    <sheet name="Retro-Commissioning" sheetId="28" r:id="rId25"/>
    <sheet name="Streetlighting" sheetId="27" r:id="rId26"/>
    <sheet name="Additional Detail &gt;&gt;&gt;" sheetId="52" r:id="rId27"/>
    <sheet name="Income Qualified (by Channel)" sheetId="51" r:id="rId28"/>
    <sheet name="Custom (Project-Level)" sheetId="34" r:id="rId29"/>
    <sheet name="RCx (Project-Level)" sheetId="31" r:id="rId30"/>
  </sheets>
  <definedNames>
    <definedName name="_xlnm._FilterDatabase" localSheetId="12" hidden="1">'Retail Products'!$A$4:$AL$39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7" i="43" l="1"/>
  <c r="D6" i="50"/>
  <c r="D7" i="50"/>
  <c r="D8" i="50"/>
  <c r="D10" i="50"/>
  <c r="D11" i="50"/>
  <c r="D12" i="50"/>
  <c r="D14" i="50"/>
  <c r="D15" i="50"/>
  <c r="D5" i="50"/>
  <c r="D6" i="10"/>
  <c r="D7" i="10"/>
  <c r="D8" i="10"/>
  <c r="D9" i="10"/>
  <c r="D10" i="10"/>
  <c r="D11" i="10"/>
  <c r="D12" i="10"/>
  <c r="D14" i="10"/>
  <c r="D15" i="10"/>
  <c r="D19" i="10"/>
  <c r="D20" i="10"/>
  <c r="D5" i="10"/>
  <c r="D8" i="28" l="1"/>
  <c r="D37" i="11"/>
  <c r="D34" i="12"/>
  <c r="D50" i="12"/>
  <c r="D66" i="12"/>
  <c r="D17" i="40"/>
  <c r="D17" i="43" l="1"/>
  <c r="AL15" i="43"/>
  <c r="AL16" i="43"/>
  <c r="F17" i="43"/>
  <c r="G17" i="43"/>
  <c r="H17" i="43"/>
  <c r="I17" i="43"/>
  <c r="J17" i="43"/>
  <c r="K17" i="43"/>
  <c r="L17" i="43"/>
  <c r="M17" i="43"/>
  <c r="N17" i="43"/>
  <c r="O17" i="43"/>
  <c r="P17" i="43"/>
  <c r="Q17" i="43"/>
  <c r="R17" i="43"/>
  <c r="S17" i="43"/>
  <c r="T17" i="43"/>
  <c r="U17" i="43"/>
  <c r="V17" i="43"/>
  <c r="W17" i="43"/>
  <c r="X17" i="43"/>
  <c r="Y17" i="43"/>
  <c r="Z17" i="43"/>
  <c r="AA17" i="43"/>
  <c r="AB17" i="43"/>
  <c r="AC17" i="43"/>
  <c r="AD17" i="43"/>
  <c r="AE17" i="43"/>
  <c r="AF17" i="43"/>
  <c r="AG17" i="43"/>
  <c r="AH17" i="43"/>
  <c r="AI17" i="43"/>
  <c r="AJ17" i="43"/>
  <c r="AK17" i="43"/>
  <c r="E17" i="43"/>
  <c r="E56" i="12" l="1"/>
  <c r="F56" i="12"/>
  <c r="G56" i="12"/>
  <c r="H56" i="12"/>
  <c r="I56" i="12"/>
  <c r="J56" i="12"/>
  <c r="K56" i="12"/>
  <c r="L56" i="12"/>
  <c r="M56" i="12"/>
  <c r="N56" i="12"/>
  <c r="O56" i="12"/>
  <c r="P56" i="12"/>
  <c r="Q56" i="12"/>
  <c r="R56" i="12"/>
  <c r="S56" i="12"/>
  <c r="T56" i="12"/>
  <c r="U56" i="12"/>
  <c r="V56" i="12"/>
  <c r="W56" i="12"/>
  <c r="X56" i="12"/>
  <c r="Y56" i="12"/>
  <c r="Z56" i="12"/>
  <c r="AA56" i="12"/>
  <c r="AB56" i="12"/>
  <c r="AC56" i="12"/>
  <c r="AD56" i="12"/>
  <c r="AE56" i="12"/>
  <c r="AF56" i="12"/>
  <c r="AG56" i="12"/>
  <c r="AH56" i="12"/>
  <c r="AI56" i="12"/>
  <c r="AJ56" i="12"/>
  <c r="AK56" i="12"/>
  <c r="E57" i="12"/>
  <c r="F57" i="12"/>
  <c r="G57" i="12"/>
  <c r="H57" i="12"/>
  <c r="I57" i="12"/>
  <c r="J57" i="12"/>
  <c r="K57" i="12"/>
  <c r="L57" i="12"/>
  <c r="M57" i="12"/>
  <c r="N57" i="12"/>
  <c r="O57" i="12"/>
  <c r="P57" i="12"/>
  <c r="Q57" i="12"/>
  <c r="R57" i="12"/>
  <c r="S57" i="12"/>
  <c r="T57" i="12"/>
  <c r="U57" i="12"/>
  <c r="V57" i="12"/>
  <c r="W57" i="12"/>
  <c r="X57" i="12"/>
  <c r="Y57" i="12"/>
  <c r="Z57" i="12"/>
  <c r="AA57" i="12"/>
  <c r="AB57" i="12"/>
  <c r="AC57" i="12"/>
  <c r="AD57" i="12"/>
  <c r="AE57" i="12"/>
  <c r="AF57" i="12"/>
  <c r="AG57" i="12"/>
  <c r="AH57" i="12"/>
  <c r="AI57" i="12"/>
  <c r="AJ57" i="12"/>
  <c r="AK57" i="12"/>
  <c r="E58" i="12"/>
  <c r="F58" i="12"/>
  <c r="G58" i="12"/>
  <c r="H58" i="12"/>
  <c r="I58" i="12"/>
  <c r="J58" i="12"/>
  <c r="K58" i="12"/>
  <c r="L58" i="12"/>
  <c r="M58" i="12"/>
  <c r="N58" i="12"/>
  <c r="O58" i="12"/>
  <c r="P58" i="12"/>
  <c r="Q58" i="12"/>
  <c r="R58" i="12"/>
  <c r="S58" i="12"/>
  <c r="T58" i="12"/>
  <c r="U58" i="12"/>
  <c r="V58" i="12"/>
  <c r="W58" i="12"/>
  <c r="X58" i="12"/>
  <c r="Y58" i="12"/>
  <c r="Z58" i="12"/>
  <c r="AA58" i="12"/>
  <c r="AB58" i="12"/>
  <c r="AC58" i="12"/>
  <c r="AD58" i="12"/>
  <c r="AE58" i="12"/>
  <c r="AF58" i="12"/>
  <c r="AG58" i="12"/>
  <c r="AH58" i="12"/>
  <c r="AI58" i="12"/>
  <c r="AJ58" i="12"/>
  <c r="AK58" i="12"/>
  <c r="E59" i="12"/>
  <c r="F59" i="12"/>
  <c r="G59" i="12"/>
  <c r="H59" i="12"/>
  <c r="I59" i="12"/>
  <c r="J59" i="12"/>
  <c r="K59" i="12"/>
  <c r="L59" i="12"/>
  <c r="M59" i="12"/>
  <c r="N59" i="12"/>
  <c r="O59" i="12"/>
  <c r="P59" i="12"/>
  <c r="Q59" i="12"/>
  <c r="R59" i="12"/>
  <c r="S59" i="12"/>
  <c r="T59" i="12"/>
  <c r="U59" i="12"/>
  <c r="V59" i="12"/>
  <c r="W59" i="12"/>
  <c r="X59" i="12"/>
  <c r="Y59" i="12"/>
  <c r="Z59" i="12"/>
  <c r="AA59" i="12"/>
  <c r="AB59" i="12"/>
  <c r="AC59" i="12"/>
  <c r="AD59" i="12"/>
  <c r="AE59" i="12"/>
  <c r="AF59" i="12"/>
  <c r="AG59" i="12"/>
  <c r="AH59" i="12"/>
  <c r="AI59" i="12"/>
  <c r="AJ59" i="12"/>
  <c r="AK59" i="12"/>
  <c r="E60" i="12"/>
  <c r="F60" i="12"/>
  <c r="G60" i="12"/>
  <c r="H60" i="12"/>
  <c r="I60" i="12"/>
  <c r="J60" i="12"/>
  <c r="K60" i="12"/>
  <c r="L60" i="12"/>
  <c r="M60" i="12"/>
  <c r="N60" i="12"/>
  <c r="O60" i="12"/>
  <c r="P60" i="12"/>
  <c r="Q60" i="12"/>
  <c r="R60" i="12"/>
  <c r="S60" i="12"/>
  <c r="T60" i="12"/>
  <c r="U60" i="12"/>
  <c r="V60" i="12"/>
  <c r="W60" i="12"/>
  <c r="X60" i="12"/>
  <c r="Y60" i="12"/>
  <c r="Z60" i="12"/>
  <c r="AA60" i="12"/>
  <c r="AB60" i="12"/>
  <c r="AC60" i="12"/>
  <c r="AD60" i="12"/>
  <c r="AE60" i="12"/>
  <c r="AF60" i="12"/>
  <c r="AG60" i="12"/>
  <c r="AH60" i="12"/>
  <c r="AI60" i="12"/>
  <c r="AJ60" i="12"/>
  <c r="AK60" i="12"/>
  <c r="E61" i="12"/>
  <c r="F61" i="12"/>
  <c r="G61" i="12"/>
  <c r="H61" i="12"/>
  <c r="I61" i="12"/>
  <c r="J61" i="12"/>
  <c r="K61" i="12"/>
  <c r="L61" i="12"/>
  <c r="M61" i="12"/>
  <c r="N61" i="12"/>
  <c r="O61" i="12"/>
  <c r="P61" i="12"/>
  <c r="Q61" i="12"/>
  <c r="R61" i="12"/>
  <c r="S61" i="12"/>
  <c r="T61" i="12"/>
  <c r="U61" i="12"/>
  <c r="V61" i="12"/>
  <c r="W61" i="12"/>
  <c r="X61" i="12"/>
  <c r="Y61" i="12"/>
  <c r="Z61" i="12"/>
  <c r="AA61" i="12"/>
  <c r="AB61" i="12"/>
  <c r="AC61" i="12"/>
  <c r="AD61" i="12"/>
  <c r="AE61" i="12"/>
  <c r="AF61" i="12"/>
  <c r="AG61" i="12"/>
  <c r="AH61" i="12"/>
  <c r="AI61" i="12"/>
  <c r="AJ61" i="12"/>
  <c r="AK61" i="12"/>
  <c r="E62" i="12"/>
  <c r="F62" i="12"/>
  <c r="G62" i="12"/>
  <c r="H62" i="12"/>
  <c r="I62" i="12"/>
  <c r="J62" i="12"/>
  <c r="K62" i="12"/>
  <c r="L62" i="12"/>
  <c r="M62" i="12"/>
  <c r="N62" i="12"/>
  <c r="O62" i="12"/>
  <c r="P62" i="12"/>
  <c r="Q62" i="12"/>
  <c r="R62" i="12"/>
  <c r="S62" i="12"/>
  <c r="T62" i="12"/>
  <c r="U62" i="12"/>
  <c r="V62" i="12"/>
  <c r="W62" i="12"/>
  <c r="X62" i="12"/>
  <c r="Y62" i="12"/>
  <c r="Z62" i="12"/>
  <c r="AA62" i="12"/>
  <c r="AB62" i="12"/>
  <c r="AC62" i="12"/>
  <c r="AD62" i="12"/>
  <c r="AE62" i="12"/>
  <c r="AF62" i="12"/>
  <c r="AG62" i="12"/>
  <c r="AH62" i="12"/>
  <c r="AI62" i="12"/>
  <c r="AJ62" i="12"/>
  <c r="AK62" i="12"/>
  <c r="E63" i="12"/>
  <c r="F63" i="12"/>
  <c r="G63" i="12"/>
  <c r="H63" i="12"/>
  <c r="I63" i="12"/>
  <c r="J63" i="12"/>
  <c r="K63" i="12"/>
  <c r="L63" i="12"/>
  <c r="M63" i="12"/>
  <c r="N63" i="12"/>
  <c r="O63" i="12"/>
  <c r="P63" i="12"/>
  <c r="Q63" i="12"/>
  <c r="R63" i="12"/>
  <c r="S63" i="12"/>
  <c r="T63" i="12"/>
  <c r="U63" i="12"/>
  <c r="V63" i="12"/>
  <c r="W63" i="12"/>
  <c r="X63" i="12"/>
  <c r="Y63" i="12"/>
  <c r="Z63" i="12"/>
  <c r="AA63" i="12"/>
  <c r="AB63" i="12"/>
  <c r="AC63" i="12"/>
  <c r="AD63" i="12"/>
  <c r="AE63" i="12"/>
  <c r="AF63" i="12"/>
  <c r="AG63" i="12"/>
  <c r="AH63" i="12"/>
  <c r="AI63" i="12"/>
  <c r="AJ63" i="12"/>
  <c r="AK63" i="12"/>
  <c r="E64" i="12"/>
  <c r="F64" i="12"/>
  <c r="G64" i="12"/>
  <c r="H64" i="12"/>
  <c r="I64" i="12"/>
  <c r="J64" i="12"/>
  <c r="K64" i="12"/>
  <c r="L64" i="12"/>
  <c r="M64" i="12"/>
  <c r="N64" i="12"/>
  <c r="O64" i="12"/>
  <c r="P64" i="12"/>
  <c r="Q64" i="12"/>
  <c r="R64" i="12"/>
  <c r="S64" i="12"/>
  <c r="T64" i="12"/>
  <c r="U64" i="12"/>
  <c r="V64" i="12"/>
  <c r="W64" i="12"/>
  <c r="X64" i="12"/>
  <c r="Y64" i="12"/>
  <c r="Z64" i="12"/>
  <c r="AA64" i="12"/>
  <c r="AB64" i="12"/>
  <c r="AC64" i="12"/>
  <c r="AD64" i="12"/>
  <c r="AE64" i="12"/>
  <c r="AF64" i="12"/>
  <c r="AG64" i="12"/>
  <c r="AH64" i="12"/>
  <c r="AI64" i="12"/>
  <c r="AJ64" i="12"/>
  <c r="AK64" i="12"/>
  <c r="E65" i="12"/>
  <c r="F65" i="12"/>
  <c r="G65" i="12"/>
  <c r="H65" i="12"/>
  <c r="I65" i="12"/>
  <c r="J65" i="12"/>
  <c r="K65" i="12"/>
  <c r="L65" i="12"/>
  <c r="M65" i="12"/>
  <c r="N65" i="12"/>
  <c r="O65" i="12"/>
  <c r="P65" i="12"/>
  <c r="Q65" i="12"/>
  <c r="R65" i="12"/>
  <c r="S65" i="12"/>
  <c r="T65" i="12"/>
  <c r="U65" i="12"/>
  <c r="V65" i="12"/>
  <c r="W65" i="12"/>
  <c r="X65" i="12"/>
  <c r="Y65" i="12"/>
  <c r="Z65" i="12"/>
  <c r="AA65" i="12"/>
  <c r="AB65" i="12"/>
  <c r="AC65" i="12"/>
  <c r="AD65" i="12"/>
  <c r="AE65" i="12"/>
  <c r="AF65" i="12"/>
  <c r="AG65" i="12"/>
  <c r="AH65" i="12"/>
  <c r="AI65" i="12"/>
  <c r="AJ65" i="12"/>
  <c r="AK65" i="12"/>
  <c r="C57" i="12"/>
  <c r="C58" i="12"/>
  <c r="C59" i="12"/>
  <c r="C60" i="12"/>
  <c r="C61" i="12"/>
  <c r="C62" i="12"/>
  <c r="C63" i="12"/>
  <c r="C64" i="12"/>
  <c r="C65" i="12"/>
  <c r="D15" i="45" l="1"/>
  <c r="G17" i="49" l="1"/>
  <c r="H17" i="49"/>
  <c r="I17" i="49"/>
  <c r="J17" i="49"/>
  <c r="K17" i="49"/>
  <c r="L17" i="49"/>
  <c r="M17" i="49"/>
  <c r="N17" i="49"/>
  <c r="O17" i="49"/>
  <c r="P17" i="49"/>
  <c r="Q17" i="49"/>
  <c r="R17" i="49"/>
  <c r="S17" i="49"/>
  <c r="T17" i="49"/>
  <c r="U17" i="49"/>
  <c r="V17" i="49"/>
  <c r="W17" i="49"/>
  <c r="X17" i="49"/>
  <c r="Y17" i="49"/>
  <c r="Z17" i="49"/>
  <c r="AA17" i="49"/>
  <c r="AB17" i="49"/>
  <c r="AC17" i="49"/>
  <c r="AD17" i="49"/>
  <c r="AE17" i="49"/>
  <c r="AF17" i="49"/>
  <c r="AG17" i="49"/>
  <c r="AH17" i="49"/>
  <c r="AI17" i="49"/>
  <c r="AJ17" i="49"/>
  <c r="AK17" i="49"/>
  <c r="F17" i="49"/>
  <c r="E16" i="49"/>
  <c r="F16" i="49"/>
  <c r="G16" i="49"/>
  <c r="H16" i="49"/>
  <c r="I16" i="49"/>
  <c r="J16" i="49"/>
  <c r="K16" i="49"/>
  <c r="L16" i="49"/>
  <c r="M16" i="49"/>
  <c r="N16" i="49"/>
  <c r="O16" i="49"/>
  <c r="P16" i="49"/>
  <c r="Q16" i="49"/>
  <c r="R16" i="49"/>
  <c r="S16" i="49"/>
  <c r="T16" i="49"/>
  <c r="U16" i="49"/>
  <c r="V16" i="49"/>
  <c r="W16" i="49"/>
  <c r="X16" i="49"/>
  <c r="Y16" i="49"/>
  <c r="Z16" i="49"/>
  <c r="AA16" i="49"/>
  <c r="AB16" i="49"/>
  <c r="AC16" i="49"/>
  <c r="O15" i="50" l="1"/>
  <c r="P15" i="50"/>
  <c r="Q15" i="50"/>
  <c r="R15" i="50"/>
  <c r="S15" i="50"/>
  <c r="T15" i="50"/>
  <c r="U15" i="50"/>
  <c r="V15" i="50"/>
  <c r="W15" i="50"/>
  <c r="X15" i="50"/>
  <c r="Y15" i="50"/>
  <c r="Z15" i="50"/>
  <c r="AA15" i="50"/>
  <c r="AB15" i="50"/>
  <c r="AC15" i="50"/>
  <c r="AD15" i="50"/>
  <c r="AE15" i="50"/>
  <c r="AF15" i="50"/>
  <c r="E14" i="50"/>
  <c r="F14" i="50"/>
  <c r="G14" i="50"/>
  <c r="H14" i="50"/>
  <c r="I14" i="50"/>
  <c r="J14" i="50"/>
  <c r="K14" i="50"/>
  <c r="L14" i="50"/>
  <c r="M14" i="50"/>
  <c r="N14" i="50"/>
  <c r="O14" i="50"/>
  <c r="P14" i="50"/>
  <c r="Q14" i="50"/>
  <c r="R14" i="50"/>
  <c r="S14" i="50"/>
  <c r="T14" i="50"/>
  <c r="U14" i="50"/>
  <c r="V14" i="50"/>
  <c r="W14" i="50"/>
  <c r="X14" i="50"/>
  <c r="Y14" i="50"/>
  <c r="Z14" i="50"/>
  <c r="AA14" i="50"/>
  <c r="AB14" i="50"/>
  <c r="AC14" i="50"/>
  <c r="AD14" i="50"/>
  <c r="AE14" i="50"/>
  <c r="AF14" i="50"/>
  <c r="C14" i="50"/>
  <c r="D28" i="47" l="1"/>
  <c r="E15" i="50" s="1"/>
  <c r="E28" i="47"/>
  <c r="F15" i="50" s="1"/>
  <c r="F28" i="47"/>
  <c r="G15" i="50" s="1"/>
  <c r="G28" i="47"/>
  <c r="H15" i="50" s="1"/>
  <c r="H28" i="47"/>
  <c r="I15" i="50" s="1"/>
  <c r="I28" i="47"/>
  <c r="J15" i="50" s="1"/>
  <c r="J28" i="47"/>
  <c r="K15" i="50" s="1"/>
  <c r="K28" i="47"/>
  <c r="L15" i="50" s="1"/>
  <c r="L28" i="47"/>
  <c r="M15" i="50" s="1"/>
  <c r="M28" i="47"/>
  <c r="N15" i="50" s="1"/>
  <c r="N28" i="47"/>
  <c r="O28" i="47"/>
  <c r="P28" i="47"/>
  <c r="Q28" i="47"/>
  <c r="R28" i="47"/>
  <c r="S28" i="47"/>
  <c r="T28" i="47"/>
  <c r="U28" i="47"/>
  <c r="V28" i="47"/>
  <c r="W28" i="47"/>
  <c r="X28" i="47"/>
  <c r="Y28" i="47"/>
  <c r="Z28" i="47"/>
  <c r="AA28" i="47"/>
  <c r="AB28" i="47"/>
  <c r="AC28" i="47"/>
  <c r="AD28" i="47"/>
  <c r="AE28" i="47"/>
  <c r="AF28" i="47"/>
  <c r="AG28" i="47"/>
  <c r="AH28" i="47"/>
  <c r="AI28" i="47"/>
  <c r="AJ28" i="47"/>
  <c r="AJ22" i="47"/>
  <c r="AI22" i="47"/>
  <c r="AH22" i="47"/>
  <c r="AG22" i="47"/>
  <c r="AF22" i="47"/>
  <c r="AE22" i="47"/>
  <c r="AD22" i="47"/>
  <c r="AC22" i="47"/>
  <c r="AB22" i="47"/>
  <c r="AA22" i="47"/>
  <c r="Z22" i="47"/>
  <c r="Y22" i="47"/>
  <c r="X22" i="47"/>
  <c r="W22" i="47"/>
  <c r="V22" i="47"/>
  <c r="U22" i="47"/>
  <c r="T22" i="47"/>
  <c r="S22" i="47"/>
  <c r="R22" i="47"/>
  <c r="Q22" i="47"/>
  <c r="P22" i="47"/>
  <c r="O22" i="47"/>
  <c r="N21" i="47"/>
  <c r="N22" i="47" s="1"/>
  <c r="C56" i="12"/>
  <c r="AL41" i="12"/>
  <c r="K50" i="12"/>
  <c r="S50" i="12"/>
  <c r="AA50" i="12"/>
  <c r="AI50" i="12"/>
  <c r="L50" i="12"/>
  <c r="T50" i="12"/>
  <c r="AB50" i="12"/>
  <c r="AJ50" i="12"/>
  <c r="AL43" i="12"/>
  <c r="AL44" i="12"/>
  <c r="AL45" i="12"/>
  <c r="AL47" i="12"/>
  <c r="AL48" i="12"/>
  <c r="AL49" i="12"/>
  <c r="F50" i="12"/>
  <c r="J50" i="12"/>
  <c r="N50" i="12"/>
  <c r="R50" i="12"/>
  <c r="V50" i="12"/>
  <c r="Z50" i="12"/>
  <c r="AD50" i="12"/>
  <c r="AH50" i="12"/>
  <c r="AF50" i="12"/>
  <c r="AE50" i="12"/>
  <c r="X50" i="12"/>
  <c r="W50" i="12"/>
  <c r="P50" i="12"/>
  <c r="O50" i="12"/>
  <c r="H50" i="12"/>
  <c r="AL46" i="12"/>
  <c r="AL42" i="12"/>
  <c r="AL40" i="12"/>
  <c r="D22" i="47" l="1"/>
  <c r="G50" i="12"/>
  <c r="AK50" i="12"/>
  <c r="AC50" i="12"/>
  <c r="U50" i="12"/>
  <c r="M50" i="12"/>
  <c r="E50" i="12"/>
  <c r="Z51" i="12" s="1"/>
  <c r="AL50" i="12"/>
  <c r="AG50" i="12"/>
  <c r="Y50" i="12"/>
  <c r="Q50" i="12"/>
  <c r="I50" i="12"/>
  <c r="C50" i="12"/>
  <c r="B4" i="48" s="1"/>
  <c r="B19" i="31"/>
  <c r="M17" i="31"/>
  <c r="L17" i="31"/>
  <c r="K17" i="31"/>
  <c r="J17" i="31"/>
  <c r="I17" i="31"/>
  <c r="H17" i="31"/>
  <c r="G17" i="31"/>
  <c r="F17" i="31"/>
  <c r="K18" i="31" s="1"/>
  <c r="E17" i="31"/>
  <c r="D17" i="31" s="1"/>
  <c r="C17" i="31"/>
  <c r="N16" i="31"/>
  <c r="N15" i="31"/>
  <c r="N14" i="31"/>
  <c r="N13" i="31"/>
  <c r="N12" i="31"/>
  <c r="N11" i="31"/>
  <c r="N10" i="31"/>
  <c r="N9" i="31"/>
  <c r="N8" i="31"/>
  <c r="N7" i="31"/>
  <c r="N6" i="31"/>
  <c r="N5" i="31"/>
  <c r="E189" i="34"/>
  <c r="C189" i="34"/>
  <c r="C5" i="30" s="1"/>
  <c r="C6" i="30" s="1"/>
  <c r="AD188" i="34"/>
  <c r="AC188" i="34"/>
  <c r="AB188" i="34"/>
  <c r="AA188" i="34"/>
  <c r="Z188" i="34"/>
  <c r="Y188" i="34"/>
  <c r="X188" i="34"/>
  <c r="W188" i="34"/>
  <c r="V188" i="34"/>
  <c r="U188" i="34"/>
  <c r="T188" i="34"/>
  <c r="S188" i="34"/>
  <c r="R188" i="34"/>
  <c r="P188" i="34"/>
  <c r="Q188" i="34" s="1"/>
  <c r="O188" i="34"/>
  <c r="N188" i="34"/>
  <c r="M188" i="34"/>
  <c r="L188" i="34"/>
  <c r="K188" i="34"/>
  <c r="J188" i="34"/>
  <c r="I188" i="34"/>
  <c r="H188" i="34"/>
  <c r="G188" i="34"/>
  <c r="F188" i="34"/>
  <c r="AD187" i="34"/>
  <c r="AC187" i="34"/>
  <c r="AB187" i="34"/>
  <c r="AA187" i="34"/>
  <c r="Z187" i="34"/>
  <c r="Y187" i="34"/>
  <c r="X187" i="34"/>
  <c r="W187" i="34"/>
  <c r="V187" i="34"/>
  <c r="U187" i="34"/>
  <c r="S187" i="34"/>
  <c r="T187" i="34" s="1"/>
  <c r="R187" i="34"/>
  <c r="Q187" i="34"/>
  <c r="P187" i="34"/>
  <c r="O187" i="34"/>
  <c r="N187" i="34"/>
  <c r="M187" i="34"/>
  <c r="L187" i="34"/>
  <c r="K187" i="34"/>
  <c r="J187" i="34"/>
  <c r="I187" i="34"/>
  <c r="H187" i="34"/>
  <c r="G187" i="34"/>
  <c r="F187" i="34"/>
  <c r="AD186" i="34"/>
  <c r="AC186" i="34"/>
  <c r="AB186" i="34"/>
  <c r="AA186" i="34"/>
  <c r="Z186" i="34"/>
  <c r="Y186" i="34"/>
  <c r="X186" i="34"/>
  <c r="W186" i="34"/>
  <c r="V186" i="34"/>
  <c r="U186" i="34"/>
  <c r="S186" i="34"/>
  <c r="T186" i="34" s="1"/>
  <c r="R186" i="34"/>
  <c r="Q186" i="34"/>
  <c r="P186" i="34"/>
  <c r="O186" i="34"/>
  <c r="N186" i="34"/>
  <c r="M186" i="34"/>
  <c r="L186" i="34"/>
  <c r="K186" i="34"/>
  <c r="J186" i="34"/>
  <c r="I186" i="34"/>
  <c r="H186" i="34"/>
  <c r="G186" i="34"/>
  <c r="F186" i="34"/>
  <c r="AD185" i="34"/>
  <c r="AC185" i="34"/>
  <c r="AB185" i="34"/>
  <c r="AA185" i="34"/>
  <c r="Z185" i="34"/>
  <c r="Y185" i="34"/>
  <c r="X185" i="34"/>
  <c r="W185" i="34"/>
  <c r="V185" i="34"/>
  <c r="U185" i="34"/>
  <c r="T185" i="34"/>
  <c r="S185" i="34"/>
  <c r="R185" i="34"/>
  <c r="Q185" i="34"/>
  <c r="P185" i="34"/>
  <c r="O185" i="34"/>
  <c r="N185" i="34"/>
  <c r="L185" i="34"/>
  <c r="M185" i="34" s="1"/>
  <c r="K185" i="34"/>
  <c r="J185" i="34"/>
  <c r="I185" i="34"/>
  <c r="H185" i="34"/>
  <c r="G185" i="34"/>
  <c r="F185" i="34"/>
  <c r="AD184" i="34"/>
  <c r="AC184" i="34"/>
  <c r="AB184" i="34"/>
  <c r="AA184" i="34"/>
  <c r="Z184" i="34"/>
  <c r="Y184" i="34"/>
  <c r="X184" i="34"/>
  <c r="W184" i="34"/>
  <c r="V184" i="34"/>
  <c r="U184" i="34"/>
  <c r="T184" i="34"/>
  <c r="S184" i="34"/>
  <c r="R184" i="34"/>
  <c r="Q184" i="34"/>
  <c r="P184" i="34"/>
  <c r="O184" i="34"/>
  <c r="M184" i="34"/>
  <c r="N184" i="34" s="1"/>
  <c r="L184" i="34"/>
  <c r="K184" i="34"/>
  <c r="J184" i="34"/>
  <c r="I184" i="34"/>
  <c r="H184" i="34"/>
  <c r="G184" i="34"/>
  <c r="F184" i="34"/>
  <c r="AD183" i="34"/>
  <c r="AC183" i="34"/>
  <c r="AB183" i="34"/>
  <c r="AA183" i="34"/>
  <c r="Z183" i="34"/>
  <c r="Y183" i="34"/>
  <c r="X183" i="34"/>
  <c r="W183" i="34"/>
  <c r="V183" i="34"/>
  <c r="U183" i="34"/>
  <c r="T183" i="34"/>
  <c r="S183" i="34"/>
  <c r="Q183" i="34"/>
  <c r="R183" i="34" s="1"/>
  <c r="P183" i="34"/>
  <c r="O183" i="34"/>
  <c r="N183" i="34"/>
  <c r="M183" i="34"/>
  <c r="L183" i="34"/>
  <c r="K183" i="34"/>
  <c r="J183" i="34"/>
  <c r="I183" i="34"/>
  <c r="H183" i="34"/>
  <c r="G183" i="34"/>
  <c r="F183" i="34"/>
  <c r="AD182" i="34"/>
  <c r="AC182" i="34"/>
  <c r="AB182" i="34"/>
  <c r="AA182" i="34"/>
  <c r="Z182" i="34"/>
  <c r="Y182" i="34"/>
  <c r="X182" i="34"/>
  <c r="W182" i="34"/>
  <c r="V182" i="34"/>
  <c r="U182" i="34"/>
  <c r="T182" i="34"/>
  <c r="S182" i="34"/>
  <c r="R182" i="34"/>
  <c r="P182" i="34"/>
  <c r="Q182" i="34" s="1"/>
  <c r="O182" i="34"/>
  <c r="N182" i="34"/>
  <c r="M182" i="34"/>
  <c r="L182" i="34"/>
  <c r="K182" i="34"/>
  <c r="J182" i="34"/>
  <c r="I182" i="34"/>
  <c r="H182" i="34"/>
  <c r="G182" i="34"/>
  <c r="F182" i="34"/>
  <c r="AD181" i="34"/>
  <c r="AC181" i="34"/>
  <c r="AB181" i="34"/>
  <c r="AA181" i="34"/>
  <c r="Z181" i="34"/>
  <c r="Y181" i="34"/>
  <c r="X181" i="34"/>
  <c r="W181" i="34"/>
  <c r="V181" i="34"/>
  <c r="U181" i="34"/>
  <c r="S181" i="34"/>
  <c r="T181" i="34" s="1"/>
  <c r="R181" i="34"/>
  <c r="Q181" i="34"/>
  <c r="P181" i="34"/>
  <c r="O181" i="34"/>
  <c r="N181" i="34"/>
  <c r="M181" i="34"/>
  <c r="L181" i="34"/>
  <c r="K181" i="34"/>
  <c r="J181" i="34"/>
  <c r="I181" i="34"/>
  <c r="H181" i="34"/>
  <c r="G181" i="34"/>
  <c r="F181" i="34"/>
  <c r="AD180" i="34"/>
  <c r="AC180" i="34"/>
  <c r="AB180" i="34"/>
  <c r="AA180" i="34"/>
  <c r="Z180" i="34"/>
  <c r="Y180" i="34"/>
  <c r="X180" i="34"/>
  <c r="W180" i="34"/>
  <c r="V180" i="34"/>
  <c r="U180" i="34"/>
  <c r="S180" i="34"/>
  <c r="T180" i="34" s="1"/>
  <c r="R180" i="34"/>
  <c r="Q180" i="34"/>
  <c r="P180" i="34"/>
  <c r="O180" i="34"/>
  <c r="N180" i="34"/>
  <c r="M180" i="34"/>
  <c r="L180" i="34"/>
  <c r="K180" i="34"/>
  <c r="J180" i="34"/>
  <c r="I180" i="34"/>
  <c r="H180" i="34"/>
  <c r="G180" i="34"/>
  <c r="F180" i="34"/>
  <c r="AD179" i="34"/>
  <c r="AC179" i="34"/>
  <c r="AB179" i="34"/>
  <c r="AA179" i="34"/>
  <c r="Z179" i="34"/>
  <c r="Y179" i="34"/>
  <c r="X179" i="34"/>
  <c r="W179" i="34"/>
  <c r="U179" i="34"/>
  <c r="V179" i="34" s="1"/>
  <c r="T179" i="34"/>
  <c r="S179" i="34"/>
  <c r="R179" i="34"/>
  <c r="Q179" i="34"/>
  <c r="P179" i="34"/>
  <c r="O179" i="34"/>
  <c r="N179" i="34"/>
  <c r="M179" i="34"/>
  <c r="L179" i="34"/>
  <c r="K179" i="34"/>
  <c r="J179" i="34"/>
  <c r="I179" i="34"/>
  <c r="H179" i="34"/>
  <c r="G179" i="34"/>
  <c r="F179" i="34"/>
  <c r="AD178" i="34"/>
  <c r="AC178" i="34"/>
  <c r="AB178" i="34"/>
  <c r="AA178" i="34"/>
  <c r="Z178" i="34"/>
  <c r="Y178" i="34"/>
  <c r="X178" i="34"/>
  <c r="W178" i="34"/>
  <c r="V178" i="34"/>
  <c r="U178" i="34"/>
  <c r="T178" i="34"/>
  <c r="S178" i="34"/>
  <c r="R178" i="34"/>
  <c r="Q178" i="34"/>
  <c r="P178" i="34"/>
  <c r="O178" i="34"/>
  <c r="N178" i="34"/>
  <c r="M178" i="34"/>
  <c r="L178" i="34"/>
  <c r="K178" i="34"/>
  <c r="J178" i="34"/>
  <c r="H178" i="34"/>
  <c r="I178" i="34" s="1"/>
  <c r="G178" i="34"/>
  <c r="F178" i="34"/>
  <c r="AD177" i="34"/>
  <c r="AC177" i="34"/>
  <c r="AB177" i="34"/>
  <c r="AA177" i="34"/>
  <c r="Z177" i="34"/>
  <c r="Y177" i="34"/>
  <c r="X177" i="34"/>
  <c r="W177" i="34"/>
  <c r="U177" i="34"/>
  <c r="V177" i="34" s="1"/>
  <c r="T177" i="34"/>
  <c r="S177" i="34"/>
  <c r="R177" i="34"/>
  <c r="Q177" i="34"/>
  <c r="P177" i="34"/>
  <c r="O177" i="34"/>
  <c r="N177" i="34"/>
  <c r="M177" i="34"/>
  <c r="L177" i="34"/>
  <c r="K177" i="34"/>
  <c r="J177" i="34"/>
  <c r="I177" i="34"/>
  <c r="H177" i="34"/>
  <c r="G177" i="34"/>
  <c r="F177" i="34"/>
  <c r="AD176" i="34"/>
  <c r="AC176" i="34"/>
  <c r="AB176" i="34"/>
  <c r="AA176" i="34"/>
  <c r="Z176" i="34"/>
  <c r="Y176" i="34"/>
  <c r="X176" i="34"/>
  <c r="W176" i="34"/>
  <c r="U176" i="34"/>
  <c r="V176" i="34" s="1"/>
  <c r="T176" i="34"/>
  <c r="S176" i="34"/>
  <c r="R176" i="34"/>
  <c r="Q176" i="34"/>
  <c r="P176" i="34"/>
  <c r="O176" i="34"/>
  <c r="N176" i="34"/>
  <c r="M176" i="34"/>
  <c r="L176" i="34"/>
  <c r="K176" i="34"/>
  <c r="J176" i="34"/>
  <c r="I176" i="34"/>
  <c r="H176" i="34"/>
  <c r="G176" i="34"/>
  <c r="F176" i="34"/>
  <c r="AD175" i="34"/>
  <c r="AC175" i="34"/>
  <c r="AB175" i="34"/>
  <c r="AA175" i="34"/>
  <c r="Z175" i="34"/>
  <c r="Y175" i="34"/>
  <c r="X175" i="34"/>
  <c r="W175" i="34"/>
  <c r="U175" i="34"/>
  <c r="V175" i="34" s="1"/>
  <c r="T175" i="34"/>
  <c r="S175" i="34"/>
  <c r="R175" i="34"/>
  <c r="Q175" i="34"/>
  <c r="P175" i="34"/>
  <c r="O175" i="34"/>
  <c r="N175" i="34"/>
  <c r="M175" i="34"/>
  <c r="L175" i="34"/>
  <c r="K175" i="34"/>
  <c r="J175" i="34"/>
  <c r="I175" i="34"/>
  <c r="H175" i="34"/>
  <c r="G175" i="34"/>
  <c r="F175" i="34"/>
  <c r="AD174" i="34"/>
  <c r="AC174" i="34"/>
  <c r="AB174" i="34"/>
  <c r="AA174" i="34"/>
  <c r="Z174" i="34"/>
  <c r="Y174" i="34"/>
  <c r="X174" i="34"/>
  <c r="W174" i="34"/>
  <c r="V174" i="34"/>
  <c r="U174" i="34"/>
  <c r="T174" i="34"/>
  <c r="R174" i="34"/>
  <c r="S174" i="34" s="1"/>
  <c r="Q174" i="34"/>
  <c r="P174" i="34"/>
  <c r="O174" i="34"/>
  <c r="N174" i="34"/>
  <c r="M174" i="34"/>
  <c r="L174" i="34"/>
  <c r="K174" i="34"/>
  <c r="J174" i="34"/>
  <c r="I174" i="34"/>
  <c r="H174" i="34"/>
  <c r="G174" i="34"/>
  <c r="F174" i="34"/>
  <c r="AD173" i="34"/>
  <c r="AC173" i="34"/>
  <c r="AB173" i="34"/>
  <c r="AA173" i="34"/>
  <c r="Z173" i="34"/>
  <c r="Y173" i="34"/>
  <c r="X173" i="34"/>
  <c r="W173" i="34"/>
  <c r="V173" i="34"/>
  <c r="U173" i="34"/>
  <c r="T173" i="34"/>
  <c r="R173" i="34"/>
  <c r="S173" i="34" s="1"/>
  <c r="Q173" i="34"/>
  <c r="P173" i="34"/>
  <c r="O173" i="34"/>
  <c r="N173" i="34"/>
  <c r="M173" i="34"/>
  <c r="L173" i="34"/>
  <c r="K173" i="34"/>
  <c r="J173" i="34"/>
  <c r="I173" i="34"/>
  <c r="H173" i="34"/>
  <c r="G173" i="34"/>
  <c r="F173" i="34"/>
  <c r="AD172" i="34"/>
  <c r="AC172" i="34"/>
  <c r="AB172" i="34"/>
  <c r="AA172" i="34"/>
  <c r="Z172" i="34"/>
  <c r="Y172" i="34"/>
  <c r="X172" i="34"/>
  <c r="W172" i="34"/>
  <c r="V172" i="34"/>
  <c r="U172" i="34"/>
  <c r="T172" i="34"/>
  <c r="R172" i="34"/>
  <c r="S172" i="34" s="1"/>
  <c r="Q172" i="34"/>
  <c r="P172" i="34"/>
  <c r="O172" i="34"/>
  <c r="N172" i="34"/>
  <c r="M172" i="34"/>
  <c r="L172" i="34"/>
  <c r="K172" i="34"/>
  <c r="J172" i="34"/>
  <c r="I172" i="34"/>
  <c r="H172" i="34"/>
  <c r="G172" i="34"/>
  <c r="F172" i="34"/>
  <c r="AD171" i="34"/>
  <c r="AC171" i="34"/>
  <c r="AB171" i="34"/>
  <c r="AA171" i="34"/>
  <c r="Z171" i="34"/>
  <c r="Y171" i="34"/>
  <c r="X171" i="34"/>
  <c r="W171" i="34"/>
  <c r="V171" i="34"/>
  <c r="U171" i="34"/>
  <c r="T171" i="34"/>
  <c r="S171" i="34"/>
  <c r="R171" i="34"/>
  <c r="Q171" i="34"/>
  <c r="O171" i="34"/>
  <c r="P171" i="34" s="1"/>
  <c r="N171" i="34"/>
  <c r="M171" i="34"/>
  <c r="L171" i="34"/>
  <c r="K171" i="34"/>
  <c r="J171" i="34"/>
  <c r="I171" i="34"/>
  <c r="H171" i="34"/>
  <c r="G171" i="34"/>
  <c r="F171" i="34"/>
  <c r="AD170" i="34"/>
  <c r="AC170" i="34"/>
  <c r="AB170" i="34"/>
  <c r="AA170" i="34"/>
  <c r="Z170" i="34"/>
  <c r="Y170" i="34"/>
  <c r="X170" i="34"/>
  <c r="W170" i="34"/>
  <c r="V170" i="34"/>
  <c r="U170" i="34"/>
  <c r="T170" i="34"/>
  <c r="S170" i="34"/>
  <c r="R170" i="34"/>
  <c r="Q170" i="34"/>
  <c r="O170" i="34"/>
  <c r="P170" i="34" s="1"/>
  <c r="N170" i="34"/>
  <c r="M170" i="34"/>
  <c r="L170" i="34"/>
  <c r="K170" i="34"/>
  <c r="J170" i="34"/>
  <c r="I170" i="34"/>
  <c r="H170" i="34"/>
  <c r="G170" i="34"/>
  <c r="F170" i="34"/>
  <c r="AD169" i="34"/>
  <c r="AC169" i="34"/>
  <c r="AB169" i="34"/>
  <c r="AA169" i="34"/>
  <c r="Z169" i="34"/>
  <c r="Y169" i="34"/>
  <c r="X169" i="34"/>
  <c r="W169" i="34"/>
  <c r="V169" i="34"/>
  <c r="U169" i="34"/>
  <c r="T169" i="34"/>
  <c r="S169" i="34"/>
  <c r="R169" i="34"/>
  <c r="Q169" i="34"/>
  <c r="P169" i="34"/>
  <c r="O169" i="34"/>
  <c r="M169" i="34"/>
  <c r="N169" i="34" s="1"/>
  <c r="L169" i="34"/>
  <c r="K169" i="34"/>
  <c r="J169" i="34"/>
  <c r="I169" i="34"/>
  <c r="H169" i="34"/>
  <c r="G169" i="34"/>
  <c r="F169" i="34"/>
  <c r="AD168" i="34"/>
  <c r="AC168" i="34"/>
  <c r="AB168" i="34"/>
  <c r="AA168" i="34"/>
  <c r="Z168" i="34"/>
  <c r="Y168" i="34"/>
  <c r="X168" i="34"/>
  <c r="W168" i="34"/>
  <c r="U168" i="34"/>
  <c r="V168" i="34" s="1"/>
  <c r="T168" i="34"/>
  <c r="S168" i="34"/>
  <c r="R168" i="34"/>
  <c r="Q168" i="34"/>
  <c r="P168" i="34"/>
  <c r="O168" i="34"/>
  <c r="N168" i="34"/>
  <c r="M168" i="34"/>
  <c r="L168" i="34"/>
  <c r="K168" i="34"/>
  <c r="J168" i="34"/>
  <c r="I168" i="34"/>
  <c r="H168" i="34"/>
  <c r="G168" i="34"/>
  <c r="F168" i="34"/>
  <c r="AD167" i="34"/>
  <c r="AC167" i="34"/>
  <c r="AB167" i="34"/>
  <c r="AA167" i="34"/>
  <c r="Z167" i="34"/>
  <c r="Y167" i="34"/>
  <c r="X167" i="34"/>
  <c r="W167" i="34"/>
  <c r="V167" i="34"/>
  <c r="U167" i="34"/>
  <c r="T167" i="34"/>
  <c r="S167" i="34"/>
  <c r="R167" i="34"/>
  <c r="P167" i="34"/>
  <c r="Q167" i="34" s="1"/>
  <c r="O167" i="34"/>
  <c r="N167" i="34"/>
  <c r="M167" i="34"/>
  <c r="L167" i="34"/>
  <c r="K167" i="34"/>
  <c r="J167" i="34"/>
  <c r="I167" i="34"/>
  <c r="H167" i="34"/>
  <c r="G167" i="34"/>
  <c r="F167" i="34"/>
  <c r="AD166" i="34"/>
  <c r="AC166" i="34"/>
  <c r="AB166" i="34"/>
  <c r="AA166" i="34"/>
  <c r="Z166" i="34"/>
  <c r="Y166" i="34"/>
  <c r="X166" i="34"/>
  <c r="W166" i="34"/>
  <c r="V166" i="34"/>
  <c r="T166" i="34"/>
  <c r="U166" i="34" s="1"/>
  <c r="S166" i="34"/>
  <c r="R166" i="34"/>
  <c r="Q166" i="34"/>
  <c r="P166" i="34"/>
  <c r="O166" i="34"/>
  <c r="N166" i="34"/>
  <c r="M166" i="34"/>
  <c r="L166" i="34"/>
  <c r="K166" i="34"/>
  <c r="J166" i="34"/>
  <c r="I166" i="34"/>
  <c r="H166" i="34"/>
  <c r="G166" i="34"/>
  <c r="F166" i="34"/>
  <c r="AD165" i="34"/>
  <c r="AC165" i="34"/>
  <c r="AB165" i="34"/>
  <c r="Y165" i="34"/>
  <c r="Z165" i="34" s="1"/>
  <c r="AA165" i="34" s="1"/>
  <c r="X165" i="34"/>
  <c r="W165" i="34"/>
  <c r="V165" i="34"/>
  <c r="U165" i="34"/>
  <c r="T165" i="34"/>
  <c r="S165" i="34"/>
  <c r="R165" i="34"/>
  <c r="Q165" i="34"/>
  <c r="P165" i="34"/>
  <c r="O165" i="34"/>
  <c r="N165" i="34"/>
  <c r="M165" i="34"/>
  <c r="L165" i="34"/>
  <c r="K165" i="34"/>
  <c r="J165" i="34"/>
  <c r="I165" i="34"/>
  <c r="H165" i="34"/>
  <c r="G165" i="34"/>
  <c r="F165" i="34"/>
  <c r="AD164" i="34"/>
  <c r="AB164" i="34"/>
  <c r="AC164" i="34" s="1"/>
  <c r="AA164" i="34"/>
  <c r="Z164" i="34"/>
  <c r="Y164" i="34"/>
  <c r="X164" i="34"/>
  <c r="W164" i="34"/>
  <c r="V164" i="34"/>
  <c r="U164" i="34"/>
  <c r="T164" i="34"/>
  <c r="S164" i="34"/>
  <c r="R164" i="34"/>
  <c r="Q164" i="34"/>
  <c r="P164" i="34"/>
  <c r="O164" i="34"/>
  <c r="N164" i="34"/>
  <c r="M164" i="34"/>
  <c r="L164" i="34"/>
  <c r="K164" i="34"/>
  <c r="J164" i="34"/>
  <c r="I164" i="34"/>
  <c r="H164" i="34"/>
  <c r="G164" i="34"/>
  <c r="F164" i="34"/>
  <c r="AD163" i="34"/>
  <c r="AC163" i="34"/>
  <c r="AB163" i="34"/>
  <c r="AA163" i="34"/>
  <c r="Z163" i="34"/>
  <c r="Y163" i="34"/>
  <c r="X163" i="34"/>
  <c r="W163" i="34"/>
  <c r="V163" i="34"/>
  <c r="U163" i="34"/>
  <c r="T163" i="34"/>
  <c r="R163" i="34"/>
  <c r="S163" i="34" s="1"/>
  <c r="Q163" i="34"/>
  <c r="P163" i="34"/>
  <c r="O163" i="34"/>
  <c r="N163" i="34"/>
  <c r="M163" i="34"/>
  <c r="L163" i="34"/>
  <c r="K163" i="34"/>
  <c r="J163" i="34"/>
  <c r="I163" i="34"/>
  <c r="H163" i="34"/>
  <c r="G163" i="34"/>
  <c r="F163" i="34"/>
  <c r="AD162" i="34"/>
  <c r="AC162" i="34"/>
  <c r="AB162" i="34"/>
  <c r="AA162" i="34"/>
  <c r="Z162" i="34"/>
  <c r="Y162" i="34"/>
  <c r="X162" i="34"/>
  <c r="W162" i="34"/>
  <c r="V162" i="34"/>
  <c r="U162" i="34"/>
  <c r="T162" i="34"/>
  <c r="S162" i="34"/>
  <c r="Q162" i="34"/>
  <c r="R162" i="34" s="1"/>
  <c r="P162" i="34"/>
  <c r="O162" i="34"/>
  <c r="N162" i="34"/>
  <c r="M162" i="34"/>
  <c r="L162" i="34"/>
  <c r="K162" i="34"/>
  <c r="J162" i="34"/>
  <c r="I162" i="34"/>
  <c r="H162" i="34"/>
  <c r="G162" i="34"/>
  <c r="F162" i="34"/>
  <c r="AD161" i="34"/>
  <c r="AC161" i="34"/>
  <c r="AB161" i="34"/>
  <c r="AA161" i="34"/>
  <c r="Z161" i="34"/>
  <c r="Y161" i="34"/>
  <c r="X161" i="34"/>
  <c r="W161" i="34"/>
  <c r="V161" i="34"/>
  <c r="U161" i="34"/>
  <c r="T161" i="34"/>
  <c r="S161" i="34"/>
  <c r="Q161" i="34"/>
  <c r="R161" i="34" s="1"/>
  <c r="P161" i="34"/>
  <c r="O161" i="34"/>
  <c r="N161" i="34"/>
  <c r="M161" i="34"/>
  <c r="L161" i="34"/>
  <c r="K161" i="34"/>
  <c r="J161" i="34"/>
  <c r="I161" i="34"/>
  <c r="H161" i="34"/>
  <c r="G161" i="34"/>
  <c r="F161" i="34"/>
  <c r="AD160" i="34"/>
  <c r="AC160" i="34"/>
  <c r="AB160" i="34"/>
  <c r="AA160" i="34"/>
  <c r="Z160" i="34"/>
  <c r="Y160" i="34"/>
  <c r="X160" i="34"/>
  <c r="W160" i="34"/>
  <c r="V160" i="34"/>
  <c r="U160" i="34"/>
  <c r="T160" i="34"/>
  <c r="S160" i="34"/>
  <c r="R160" i="34"/>
  <c r="Q160" i="34"/>
  <c r="P160" i="34"/>
  <c r="N160" i="34"/>
  <c r="O160" i="34" s="1"/>
  <c r="M160" i="34"/>
  <c r="L160" i="34"/>
  <c r="K160" i="34"/>
  <c r="J160" i="34"/>
  <c r="I160" i="34"/>
  <c r="H160" i="34"/>
  <c r="G160" i="34"/>
  <c r="F160" i="34"/>
  <c r="AD159" i="34"/>
  <c r="AC159" i="34"/>
  <c r="AB159" i="34"/>
  <c r="AA159" i="34"/>
  <c r="Z159" i="34"/>
  <c r="Y159" i="34"/>
  <c r="X159" i="34"/>
  <c r="W159" i="34"/>
  <c r="V159" i="34"/>
  <c r="U159" i="34"/>
  <c r="T159" i="34"/>
  <c r="R159" i="34"/>
  <c r="S159" i="34" s="1"/>
  <c r="Q159" i="34"/>
  <c r="P159" i="34"/>
  <c r="O159" i="34"/>
  <c r="N159" i="34"/>
  <c r="M159" i="34"/>
  <c r="L159" i="34"/>
  <c r="K159" i="34"/>
  <c r="J159" i="34"/>
  <c r="I159" i="34"/>
  <c r="H159" i="34"/>
  <c r="G159" i="34"/>
  <c r="F159" i="34"/>
  <c r="AD158" i="34"/>
  <c r="AC158" i="34"/>
  <c r="AB158" i="34"/>
  <c r="AA158" i="34"/>
  <c r="Z158" i="34"/>
  <c r="Y158" i="34"/>
  <c r="X158" i="34"/>
  <c r="W158" i="34"/>
  <c r="U158" i="34"/>
  <c r="V158" i="34" s="1"/>
  <c r="T158" i="34"/>
  <c r="S158" i="34"/>
  <c r="R158" i="34"/>
  <c r="Q158" i="34"/>
  <c r="P158" i="34"/>
  <c r="O158" i="34"/>
  <c r="N158" i="34"/>
  <c r="M158" i="34"/>
  <c r="L158" i="34"/>
  <c r="K158" i="34"/>
  <c r="J158" i="34"/>
  <c r="I158" i="34"/>
  <c r="H158" i="34"/>
  <c r="G158" i="34"/>
  <c r="F158" i="34"/>
  <c r="AD157" i="34"/>
  <c r="AC157" i="34"/>
  <c r="AB157" i="34"/>
  <c r="AA157" i="34"/>
  <c r="Z157" i="34"/>
  <c r="Y157" i="34"/>
  <c r="X157" i="34"/>
  <c r="W157" i="34"/>
  <c r="V157" i="34"/>
  <c r="U157" i="34"/>
  <c r="T157" i="34"/>
  <c r="S157" i="34"/>
  <c r="R157" i="34"/>
  <c r="Q157" i="34"/>
  <c r="P157" i="34"/>
  <c r="O157" i="34"/>
  <c r="N157" i="34"/>
  <c r="L157" i="34"/>
  <c r="M157" i="34" s="1"/>
  <c r="K157" i="34"/>
  <c r="J157" i="34"/>
  <c r="I157" i="34"/>
  <c r="H157" i="34"/>
  <c r="G157" i="34"/>
  <c r="F157" i="34"/>
  <c r="AD156" i="34"/>
  <c r="AC156" i="34"/>
  <c r="AB156" i="34"/>
  <c r="AA156" i="34"/>
  <c r="Z156" i="34"/>
  <c r="Y156" i="34"/>
  <c r="X156" i="34"/>
  <c r="W156" i="34"/>
  <c r="V156" i="34"/>
  <c r="U156" i="34"/>
  <c r="T156" i="34"/>
  <c r="S156" i="34"/>
  <c r="R156" i="34"/>
  <c r="Q156" i="34"/>
  <c r="P156" i="34"/>
  <c r="N156" i="34"/>
  <c r="O156" i="34" s="1"/>
  <c r="M156" i="34"/>
  <c r="L156" i="34"/>
  <c r="K156" i="34"/>
  <c r="J156" i="34"/>
  <c r="I156" i="34"/>
  <c r="H156" i="34"/>
  <c r="G156" i="34"/>
  <c r="F156" i="34"/>
  <c r="AD155" i="34"/>
  <c r="AC155" i="34"/>
  <c r="AB155" i="34"/>
  <c r="AA155" i="34"/>
  <c r="Z155" i="34"/>
  <c r="Y155" i="34"/>
  <c r="X155" i="34"/>
  <c r="W155" i="34"/>
  <c r="V155" i="34"/>
  <c r="U155" i="34"/>
  <c r="T155" i="34"/>
  <c r="S155" i="34"/>
  <c r="Q155" i="34"/>
  <c r="R155" i="34" s="1"/>
  <c r="P155" i="34"/>
  <c r="O155" i="34"/>
  <c r="N155" i="34"/>
  <c r="M155" i="34"/>
  <c r="L155" i="34"/>
  <c r="K155" i="34"/>
  <c r="J155" i="34"/>
  <c r="I155" i="34"/>
  <c r="H155" i="34"/>
  <c r="G155" i="34"/>
  <c r="F155" i="34"/>
  <c r="AD154" i="34"/>
  <c r="AC154" i="34"/>
  <c r="AB154" i="34"/>
  <c r="AA154" i="34"/>
  <c r="Z154" i="34"/>
  <c r="Y154" i="34"/>
  <c r="X154" i="34"/>
  <c r="W154" i="34"/>
  <c r="V154" i="34"/>
  <c r="U154" i="34"/>
  <c r="S154" i="34"/>
  <c r="T154" i="34" s="1"/>
  <c r="R154" i="34"/>
  <c r="Q154" i="34"/>
  <c r="P154" i="34"/>
  <c r="O154" i="34"/>
  <c r="N154" i="34"/>
  <c r="M154" i="34"/>
  <c r="L154" i="34"/>
  <c r="K154" i="34"/>
  <c r="J154" i="34"/>
  <c r="I154" i="34"/>
  <c r="H154" i="34"/>
  <c r="G154" i="34"/>
  <c r="F154" i="34"/>
  <c r="AD153" i="34"/>
  <c r="AC153" i="34"/>
  <c r="AB153" i="34"/>
  <c r="AA153" i="34"/>
  <c r="Z153" i="34"/>
  <c r="Y153" i="34"/>
  <c r="X153" i="34"/>
  <c r="W153" i="34"/>
  <c r="V153" i="34"/>
  <c r="U153" i="34"/>
  <c r="T153" i="34"/>
  <c r="R153" i="34"/>
  <c r="S153" i="34" s="1"/>
  <c r="Q153" i="34"/>
  <c r="P153" i="34"/>
  <c r="O153" i="34"/>
  <c r="N153" i="34"/>
  <c r="M153" i="34"/>
  <c r="L153" i="34"/>
  <c r="K153" i="34"/>
  <c r="J153" i="34"/>
  <c r="I153" i="34"/>
  <c r="H153" i="34"/>
  <c r="G153" i="34"/>
  <c r="F153" i="34"/>
  <c r="AD152" i="34"/>
  <c r="AC152" i="34"/>
  <c r="AB152" i="34"/>
  <c r="AA152" i="34"/>
  <c r="Z152" i="34"/>
  <c r="Y152" i="34"/>
  <c r="X152" i="34"/>
  <c r="W152" i="34"/>
  <c r="V152" i="34"/>
  <c r="U152" i="34"/>
  <c r="T152" i="34"/>
  <c r="R152" i="34"/>
  <c r="S152" i="34" s="1"/>
  <c r="Q152" i="34"/>
  <c r="P152" i="34"/>
  <c r="O152" i="34"/>
  <c r="N152" i="34"/>
  <c r="M152" i="34"/>
  <c r="L152" i="34"/>
  <c r="K152" i="34"/>
  <c r="J152" i="34"/>
  <c r="I152" i="34"/>
  <c r="H152" i="34"/>
  <c r="G152" i="34"/>
  <c r="F152" i="34"/>
  <c r="AD151" i="34"/>
  <c r="AC151" i="34"/>
  <c r="AB151" i="34"/>
  <c r="AA151" i="34"/>
  <c r="Z151" i="34"/>
  <c r="Y151" i="34"/>
  <c r="X151" i="34"/>
  <c r="W151" i="34"/>
  <c r="V151" i="34"/>
  <c r="U151" i="34"/>
  <c r="T151" i="34"/>
  <c r="S151" i="34"/>
  <c r="R151" i="34"/>
  <c r="Q151" i="34"/>
  <c r="O151" i="34"/>
  <c r="P151" i="34" s="1"/>
  <c r="N151" i="34"/>
  <c r="M151" i="34"/>
  <c r="L151" i="34"/>
  <c r="K151" i="34"/>
  <c r="J151" i="34"/>
  <c r="I151" i="34"/>
  <c r="H151" i="34"/>
  <c r="G151" i="34"/>
  <c r="F151" i="34"/>
  <c r="AD150" i="34"/>
  <c r="AC150" i="34"/>
  <c r="AB150" i="34"/>
  <c r="AA150" i="34"/>
  <c r="Z150" i="34"/>
  <c r="Y150" i="34"/>
  <c r="X150" i="34"/>
  <c r="W150" i="34"/>
  <c r="V150" i="34"/>
  <c r="U150" i="34"/>
  <c r="T150" i="34"/>
  <c r="S150" i="34"/>
  <c r="Q150" i="34"/>
  <c r="R150" i="34" s="1"/>
  <c r="P150" i="34"/>
  <c r="O150" i="34"/>
  <c r="N150" i="34"/>
  <c r="M150" i="34"/>
  <c r="L150" i="34"/>
  <c r="K150" i="34"/>
  <c r="J150" i="34"/>
  <c r="I150" i="34"/>
  <c r="H150" i="34"/>
  <c r="G150" i="34"/>
  <c r="F150" i="34"/>
  <c r="AD149" i="34"/>
  <c r="AC149" i="34"/>
  <c r="AB149" i="34"/>
  <c r="AA149" i="34"/>
  <c r="Z149" i="34"/>
  <c r="Y149" i="34"/>
  <c r="X149" i="34"/>
  <c r="W149" i="34"/>
  <c r="V149" i="34"/>
  <c r="U149" i="34"/>
  <c r="T149" i="34"/>
  <c r="S149" i="34"/>
  <c r="Q149" i="34"/>
  <c r="R149" i="34" s="1"/>
  <c r="P149" i="34"/>
  <c r="O149" i="34"/>
  <c r="N149" i="34"/>
  <c r="M149" i="34"/>
  <c r="L149" i="34"/>
  <c r="K149" i="34"/>
  <c r="J149" i="34"/>
  <c r="I149" i="34"/>
  <c r="H149" i="34"/>
  <c r="G149" i="34"/>
  <c r="F149" i="34"/>
  <c r="AD148" i="34"/>
  <c r="AC148" i="34"/>
  <c r="AB148" i="34"/>
  <c r="AA148" i="34"/>
  <c r="Z148" i="34"/>
  <c r="Y148" i="34"/>
  <c r="X148" i="34"/>
  <c r="W148" i="34"/>
  <c r="V148" i="34"/>
  <c r="U148" i="34"/>
  <c r="T148" i="34"/>
  <c r="S148" i="34"/>
  <c r="Q148" i="34"/>
  <c r="R148" i="34" s="1"/>
  <c r="P148" i="34"/>
  <c r="O148" i="34"/>
  <c r="N148" i="34"/>
  <c r="M148" i="34"/>
  <c r="L148" i="34"/>
  <c r="K148" i="34"/>
  <c r="J148" i="34"/>
  <c r="I148" i="34"/>
  <c r="H148" i="34"/>
  <c r="G148" i="34"/>
  <c r="F148" i="34"/>
  <c r="AD147" i="34"/>
  <c r="AC147" i="34"/>
  <c r="AB147" i="34"/>
  <c r="AA147" i="34"/>
  <c r="Z147" i="34"/>
  <c r="Y147" i="34"/>
  <c r="X147" i="34"/>
  <c r="W147" i="34"/>
  <c r="U147" i="34"/>
  <c r="V147" i="34" s="1"/>
  <c r="T147" i="34"/>
  <c r="S147" i="34"/>
  <c r="R147" i="34"/>
  <c r="Q147" i="34"/>
  <c r="P147" i="34"/>
  <c r="O147" i="34"/>
  <c r="N147" i="34"/>
  <c r="M147" i="34"/>
  <c r="L147" i="34"/>
  <c r="K147" i="34"/>
  <c r="J147" i="34"/>
  <c r="I147" i="34"/>
  <c r="H147" i="34"/>
  <c r="G147" i="34"/>
  <c r="F147" i="34"/>
  <c r="AD146" i="34"/>
  <c r="AC146" i="34"/>
  <c r="AB146" i="34"/>
  <c r="AA146" i="34"/>
  <c r="Z146" i="34"/>
  <c r="Y146" i="34"/>
  <c r="X146" i="34"/>
  <c r="W146" i="34"/>
  <c r="V146" i="34"/>
  <c r="U146" i="34"/>
  <c r="T146" i="34"/>
  <c r="R146" i="34"/>
  <c r="S146" i="34" s="1"/>
  <c r="Q146" i="34"/>
  <c r="P146" i="34"/>
  <c r="O146" i="34"/>
  <c r="N146" i="34"/>
  <c r="M146" i="34"/>
  <c r="L146" i="34"/>
  <c r="K146" i="34"/>
  <c r="J146" i="34"/>
  <c r="I146" i="34"/>
  <c r="H146" i="34"/>
  <c r="G146" i="34"/>
  <c r="F146" i="34"/>
  <c r="AD145" i="34"/>
  <c r="AC145" i="34"/>
  <c r="AB145" i="34"/>
  <c r="AA145" i="34"/>
  <c r="Z145" i="34"/>
  <c r="Y145" i="34"/>
  <c r="X145" i="34"/>
  <c r="W145" i="34"/>
  <c r="V145" i="34"/>
  <c r="T145" i="34"/>
  <c r="U145" i="34" s="1"/>
  <c r="S145" i="34"/>
  <c r="R145" i="34"/>
  <c r="Q145" i="34"/>
  <c r="P145" i="34"/>
  <c r="O145" i="34"/>
  <c r="N145" i="34"/>
  <c r="M145" i="34"/>
  <c r="L145" i="34"/>
  <c r="K145" i="34"/>
  <c r="J145" i="34"/>
  <c r="I145" i="34"/>
  <c r="H145" i="34"/>
  <c r="G145" i="34"/>
  <c r="F145" i="34"/>
  <c r="AD144" i="34"/>
  <c r="AC144" i="34"/>
  <c r="AB144" i="34"/>
  <c r="AA144" i="34"/>
  <c r="Z144" i="34"/>
  <c r="Y144" i="34"/>
  <c r="X144" i="34"/>
  <c r="W144" i="34"/>
  <c r="V144" i="34"/>
  <c r="U144" i="34"/>
  <c r="T144" i="34"/>
  <c r="S144" i="34"/>
  <c r="R144" i="34"/>
  <c r="Q144" i="34"/>
  <c r="P144" i="34"/>
  <c r="O144" i="34"/>
  <c r="N144" i="34"/>
  <c r="M144" i="34"/>
  <c r="K144" i="34"/>
  <c r="L144" i="34" s="1"/>
  <c r="J144" i="34"/>
  <c r="I144" i="34"/>
  <c r="H144" i="34"/>
  <c r="G144" i="34"/>
  <c r="F144" i="34"/>
  <c r="AD143" i="34"/>
  <c r="AC143" i="34"/>
  <c r="AB143" i="34"/>
  <c r="AA143" i="34"/>
  <c r="Z143" i="34"/>
  <c r="Y143" i="34"/>
  <c r="X143" i="34"/>
  <c r="W143" i="34"/>
  <c r="V143" i="34"/>
  <c r="U143" i="34"/>
  <c r="T143" i="34"/>
  <c r="S143" i="34"/>
  <c r="R143" i="34"/>
  <c r="Q143" i="34"/>
  <c r="O143" i="34"/>
  <c r="P143" i="34" s="1"/>
  <c r="N143" i="34"/>
  <c r="M143" i="34"/>
  <c r="L143" i="34"/>
  <c r="K143" i="34"/>
  <c r="J143" i="34"/>
  <c r="I143" i="34"/>
  <c r="H143" i="34"/>
  <c r="G143" i="34"/>
  <c r="F143" i="34"/>
  <c r="AD142" i="34"/>
  <c r="AC142" i="34"/>
  <c r="AB142" i="34"/>
  <c r="AA142" i="34"/>
  <c r="Z142" i="34"/>
  <c r="Y142" i="34"/>
  <c r="X142" i="34"/>
  <c r="W142" i="34"/>
  <c r="V142" i="34"/>
  <c r="U142" i="34"/>
  <c r="T142" i="34"/>
  <c r="S142" i="34"/>
  <c r="R142" i="34"/>
  <c r="Q142" i="34"/>
  <c r="P142" i="34"/>
  <c r="N142" i="34"/>
  <c r="O142" i="34" s="1"/>
  <c r="M142" i="34"/>
  <c r="L142" i="34"/>
  <c r="K142" i="34"/>
  <c r="J142" i="34"/>
  <c r="I142" i="34"/>
  <c r="H142" i="34"/>
  <c r="G142" i="34"/>
  <c r="F142" i="34"/>
  <c r="AD141" i="34"/>
  <c r="AC141" i="34"/>
  <c r="AB141" i="34"/>
  <c r="AA141" i="34"/>
  <c r="Z141" i="34"/>
  <c r="Y141" i="34"/>
  <c r="X141" i="34"/>
  <c r="W141" i="34"/>
  <c r="V141" i="34"/>
  <c r="T141" i="34"/>
  <c r="U141" i="34" s="1"/>
  <c r="S141" i="34"/>
  <c r="R141" i="34"/>
  <c r="Q141" i="34"/>
  <c r="P141" i="34"/>
  <c r="O141" i="34"/>
  <c r="N141" i="34"/>
  <c r="M141" i="34"/>
  <c r="L141" i="34"/>
  <c r="K141" i="34"/>
  <c r="J141" i="34"/>
  <c r="I141" i="34"/>
  <c r="H141" i="34"/>
  <c r="G141" i="34"/>
  <c r="F141" i="34"/>
  <c r="AD140" i="34"/>
  <c r="AC140" i="34"/>
  <c r="AB140" i="34"/>
  <c r="AA140" i="34"/>
  <c r="Z140" i="34"/>
  <c r="Y140" i="34"/>
  <c r="X140" i="34"/>
  <c r="W140" i="34"/>
  <c r="V140" i="34"/>
  <c r="U140" i="34"/>
  <c r="T140" i="34"/>
  <c r="R140" i="34"/>
  <c r="S140" i="34" s="1"/>
  <c r="Q140" i="34"/>
  <c r="P140" i="34"/>
  <c r="O140" i="34"/>
  <c r="N140" i="34"/>
  <c r="M140" i="34"/>
  <c r="L140" i="34"/>
  <c r="K140" i="34"/>
  <c r="J140" i="34"/>
  <c r="I140" i="34"/>
  <c r="H140" i="34"/>
  <c r="G140" i="34"/>
  <c r="F140" i="34"/>
  <c r="AD139" i="34"/>
  <c r="AC139" i="34"/>
  <c r="AB139" i="34"/>
  <c r="AA139" i="34"/>
  <c r="Z139" i="34"/>
  <c r="Y139" i="34"/>
  <c r="X139" i="34"/>
  <c r="W139" i="34"/>
  <c r="V139" i="34"/>
  <c r="U139" i="34"/>
  <c r="T139" i="34"/>
  <c r="S139" i="34"/>
  <c r="R139" i="34"/>
  <c r="Q139" i="34"/>
  <c r="P139" i="34"/>
  <c r="O139" i="34"/>
  <c r="M139" i="34"/>
  <c r="N139" i="34" s="1"/>
  <c r="L139" i="34"/>
  <c r="K139" i="34"/>
  <c r="J139" i="34"/>
  <c r="I139" i="34"/>
  <c r="H139" i="34"/>
  <c r="G139" i="34"/>
  <c r="F139" i="34"/>
  <c r="AD138" i="34"/>
  <c r="AC138" i="34"/>
  <c r="AB138" i="34"/>
  <c r="AA138" i="34"/>
  <c r="Z138" i="34"/>
  <c r="Y138" i="34"/>
  <c r="X138" i="34"/>
  <c r="W138" i="34"/>
  <c r="V138" i="34"/>
  <c r="U138" i="34"/>
  <c r="T138" i="34"/>
  <c r="S138" i="34"/>
  <c r="R138" i="34"/>
  <c r="Q138" i="34"/>
  <c r="O138" i="34"/>
  <c r="P138" i="34" s="1"/>
  <c r="N138" i="34"/>
  <c r="M138" i="34"/>
  <c r="L138" i="34"/>
  <c r="K138" i="34"/>
  <c r="J138" i="34"/>
  <c r="I138" i="34"/>
  <c r="H138" i="34"/>
  <c r="G138" i="34"/>
  <c r="F138" i="34"/>
  <c r="AD137" i="34"/>
  <c r="AC137" i="34"/>
  <c r="AB137" i="34"/>
  <c r="AA137" i="34"/>
  <c r="Z137" i="34"/>
  <c r="Y137" i="34"/>
  <c r="X137" i="34"/>
  <c r="W137" i="34"/>
  <c r="V137" i="34"/>
  <c r="U137" i="34"/>
  <c r="T137" i="34"/>
  <c r="R137" i="34"/>
  <c r="S137" i="34" s="1"/>
  <c r="Q137" i="34"/>
  <c r="P137" i="34"/>
  <c r="O137" i="34"/>
  <c r="N137" i="34"/>
  <c r="M137" i="34"/>
  <c r="L137" i="34"/>
  <c r="K137" i="34"/>
  <c r="J137" i="34"/>
  <c r="I137" i="34"/>
  <c r="H137" i="34"/>
  <c r="G137" i="34"/>
  <c r="F137" i="34"/>
  <c r="AD136" i="34"/>
  <c r="AC136" i="34"/>
  <c r="AB136" i="34"/>
  <c r="AA136" i="34"/>
  <c r="Z136" i="34"/>
  <c r="Y136" i="34"/>
  <c r="X136" i="34"/>
  <c r="W136" i="34"/>
  <c r="V136" i="34"/>
  <c r="T136" i="34"/>
  <c r="U136" i="34" s="1"/>
  <c r="S136" i="34"/>
  <c r="R136" i="34"/>
  <c r="Q136" i="34"/>
  <c r="P136" i="34"/>
  <c r="O136" i="34"/>
  <c r="N136" i="34"/>
  <c r="M136" i="34"/>
  <c r="L136" i="34"/>
  <c r="K136" i="34"/>
  <c r="J136" i="34"/>
  <c r="I136" i="34"/>
  <c r="H136" i="34"/>
  <c r="G136" i="34"/>
  <c r="F136" i="34"/>
  <c r="AD135" i="34"/>
  <c r="AC135" i="34"/>
  <c r="AB135" i="34"/>
  <c r="AA135" i="34"/>
  <c r="Z135" i="34"/>
  <c r="Y135" i="34"/>
  <c r="X135" i="34"/>
  <c r="W135" i="34"/>
  <c r="V135" i="34"/>
  <c r="U135" i="34"/>
  <c r="T135" i="34"/>
  <c r="S135" i="34"/>
  <c r="R135" i="34"/>
  <c r="P135" i="34"/>
  <c r="Q135" i="34" s="1"/>
  <c r="O135" i="34"/>
  <c r="N135" i="34"/>
  <c r="M135" i="34"/>
  <c r="L135" i="34"/>
  <c r="K135" i="34"/>
  <c r="J135" i="34"/>
  <c r="I135" i="34"/>
  <c r="H135" i="34"/>
  <c r="G135" i="34"/>
  <c r="F135" i="34"/>
  <c r="AD134" i="34"/>
  <c r="AC134" i="34"/>
  <c r="AB134" i="34"/>
  <c r="AA134" i="34"/>
  <c r="Z134" i="34"/>
  <c r="Y134" i="34"/>
  <c r="X134" i="34"/>
  <c r="W134" i="34"/>
  <c r="V134" i="34"/>
  <c r="U134" i="34"/>
  <c r="T134" i="34"/>
  <c r="R134" i="34"/>
  <c r="S134" i="34" s="1"/>
  <c r="Q134" i="34"/>
  <c r="P134" i="34"/>
  <c r="O134" i="34"/>
  <c r="N134" i="34"/>
  <c r="M134" i="34"/>
  <c r="L134" i="34"/>
  <c r="K134" i="34"/>
  <c r="J134" i="34"/>
  <c r="I134" i="34"/>
  <c r="H134" i="34"/>
  <c r="G134" i="34"/>
  <c r="F134" i="34"/>
  <c r="AD133" i="34"/>
  <c r="AC133" i="34"/>
  <c r="AB133" i="34"/>
  <c r="AA133" i="34"/>
  <c r="Z133" i="34"/>
  <c r="Y133" i="34"/>
  <c r="X133" i="34"/>
  <c r="W133" i="34"/>
  <c r="V133" i="34"/>
  <c r="U133" i="34"/>
  <c r="T133" i="34"/>
  <c r="S133" i="34"/>
  <c r="R133" i="34"/>
  <c r="Q133" i="34"/>
  <c r="O133" i="34"/>
  <c r="P133" i="34" s="1"/>
  <c r="N133" i="34"/>
  <c r="M133" i="34"/>
  <c r="L133" i="34"/>
  <c r="K133" i="34"/>
  <c r="J133" i="34"/>
  <c r="I133" i="34"/>
  <c r="H133" i="34"/>
  <c r="G133" i="34"/>
  <c r="F133" i="34"/>
  <c r="AD132" i="34"/>
  <c r="AC132" i="34"/>
  <c r="AB132" i="34"/>
  <c r="AA132" i="34"/>
  <c r="Z132" i="34"/>
  <c r="Y132" i="34"/>
  <c r="X132" i="34"/>
  <c r="W132" i="34"/>
  <c r="V132" i="34"/>
  <c r="U132" i="34"/>
  <c r="T132" i="34"/>
  <c r="S132" i="34"/>
  <c r="R132" i="34"/>
  <c r="Q132" i="34"/>
  <c r="P132" i="34"/>
  <c r="N132" i="34"/>
  <c r="O132" i="34" s="1"/>
  <c r="M132" i="34"/>
  <c r="L132" i="34"/>
  <c r="K132" i="34"/>
  <c r="J132" i="34"/>
  <c r="I132" i="34"/>
  <c r="H132" i="34"/>
  <c r="G132" i="34"/>
  <c r="F132" i="34"/>
  <c r="AD131" i="34"/>
  <c r="AC131" i="34"/>
  <c r="AB131" i="34"/>
  <c r="AA131" i="34"/>
  <c r="Z131" i="34"/>
  <c r="Y131" i="34"/>
  <c r="X131" i="34"/>
  <c r="W131" i="34"/>
  <c r="V131" i="34"/>
  <c r="U131" i="34"/>
  <c r="T131" i="34"/>
  <c r="S131" i="34"/>
  <c r="R131" i="34"/>
  <c r="Q131" i="34"/>
  <c r="P131" i="34"/>
  <c r="O131" i="34"/>
  <c r="M131" i="34"/>
  <c r="N131" i="34" s="1"/>
  <c r="L131" i="34"/>
  <c r="K131" i="34"/>
  <c r="J131" i="34"/>
  <c r="I131" i="34"/>
  <c r="H131" i="34"/>
  <c r="G131" i="34"/>
  <c r="F131" i="34"/>
  <c r="AD130" i="34"/>
  <c r="AC130" i="34"/>
  <c r="AB130" i="34"/>
  <c r="AA130" i="34"/>
  <c r="Z130" i="34"/>
  <c r="Y130" i="34"/>
  <c r="X130" i="34"/>
  <c r="W130" i="34"/>
  <c r="U130" i="34"/>
  <c r="V130" i="34" s="1"/>
  <c r="T130" i="34"/>
  <c r="S130" i="34"/>
  <c r="R130" i="34"/>
  <c r="Q130" i="34"/>
  <c r="P130" i="34"/>
  <c r="O130" i="34"/>
  <c r="N130" i="34"/>
  <c r="M130" i="34"/>
  <c r="L130" i="34"/>
  <c r="K130" i="34"/>
  <c r="J130" i="34"/>
  <c r="I130" i="34"/>
  <c r="H130" i="34"/>
  <c r="G130" i="34"/>
  <c r="F130" i="34"/>
  <c r="AD129" i="34"/>
  <c r="AC129" i="34"/>
  <c r="AB129" i="34"/>
  <c r="AA129" i="34"/>
  <c r="Z129" i="34"/>
  <c r="Y129" i="34"/>
  <c r="X129" i="34"/>
  <c r="W129" i="34"/>
  <c r="V129" i="34"/>
  <c r="U129" i="34"/>
  <c r="T129" i="34"/>
  <c r="S129" i="34"/>
  <c r="R129" i="34"/>
  <c r="Q129" i="34"/>
  <c r="P129" i="34"/>
  <c r="O129" i="34"/>
  <c r="N129" i="34"/>
  <c r="M129" i="34"/>
  <c r="K129" i="34"/>
  <c r="L129" i="34" s="1"/>
  <c r="J129" i="34"/>
  <c r="I129" i="34"/>
  <c r="H129" i="34"/>
  <c r="G129" i="34"/>
  <c r="F129" i="34"/>
  <c r="AD128" i="34"/>
  <c r="AC128" i="34"/>
  <c r="AB128" i="34"/>
  <c r="AA128" i="34"/>
  <c r="Z128" i="34"/>
  <c r="Y128" i="34"/>
  <c r="X128" i="34"/>
  <c r="W128" i="34"/>
  <c r="V128" i="34"/>
  <c r="U128" i="34"/>
  <c r="T128" i="34"/>
  <c r="S128" i="34"/>
  <c r="R128" i="34"/>
  <c r="Q128" i="34"/>
  <c r="P128" i="34"/>
  <c r="O128" i="34"/>
  <c r="N128" i="34"/>
  <c r="M128" i="34"/>
  <c r="K128" i="34"/>
  <c r="L128" i="34" s="1"/>
  <c r="J128" i="34"/>
  <c r="I128" i="34"/>
  <c r="H128" i="34"/>
  <c r="G128" i="34"/>
  <c r="F128" i="34"/>
  <c r="AD127" i="34"/>
  <c r="AC127" i="34"/>
  <c r="AB127" i="34"/>
  <c r="AA127" i="34"/>
  <c r="Z127" i="34"/>
  <c r="Y127" i="34"/>
  <c r="X127" i="34"/>
  <c r="W127" i="34"/>
  <c r="V127" i="34"/>
  <c r="T127" i="34"/>
  <c r="U127" i="34" s="1"/>
  <c r="S127" i="34"/>
  <c r="R127" i="34"/>
  <c r="Q127" i="34"/>
  <c r="P127" i="34"/>
  <c r="O127" i="34"/>
  <c r="N127" i="34"/>
  <c r="M127" i="34"/>
  <c r="L127" i="34"/>
  <c r="K127" i="34"/>
  <c r="J127" i="34"/>
  <c r="I127" i="34"/>
  <c r="H127" i="34"/>
  <c r="G127" i="34"/>
  <c r="F127" i="34"/>
  <c r="AD126" i="34"/>
  <c r="AC126" i="34"/>
  <c r="AB126" i="34"/>
  <c r="AA126" i="34"/>
  <c r="Z126" i="34"/>
  <c r="Y126" i="34"/>
  <c r="X126" i="34"/>
  <c r="W126" i="34"/>
  <c r="V126" i="34"/>
  <c r="U126" i="34"/>
  <c r="T126" i="34"/>
  <c r="S126" i="34"/>
  <c r="R126" i="34"/>
  <c r="Q126" i="34"/>
  <c r="P126" i="34"/>
  <c r="N126" i="34"/>
  <c r="O126" i="34" s="1"/>
  <c r="M126" i="34"/>
  <c r="L126" i="34"/>
  <c r="K126" i="34"/>
  <c r="J126" i="34"/>
  <c r="I126" i="34"/>
  <c r="H126" i="34"/>
  <c r="G126" i="34"/>
  <c r="F126" i="34"/>
  <c r="AD125" i="34"/>
  <c r="AC125" i="34"/>
  <c r="AB125" i="34"/>
  <c r="AA125" i="34"/>
  <c r="Z125" i="34"/>
  <c r="Y125" i="34"/>
  <c r="X125" i="34"/>
  <c r="W125" i="34"/>
  <c r="U125" i="34"/>
  <c r="V125" i="34" s="1"/>
  <c r="T125" i="34"/>
  <c r="S125" i="34"/>
  <c r="R125" i="34"/>
  <c r="Q125" i="34"/>
  <c r="P125" i="34"/>
  <c r="O125" i="34"/>
  <c r="N125" i="34"/>
  <c r="M125" i="34"/>
  <c r="L125" i="34"/>
  <c r="K125" i="34"/>
  <c r="J125" i="34"/>
  <c r="I125" i="34"/>
  <c r="H125" i="34"/>
  <c r="G125" i="34"/>
  <c r="F125" i="34"/>
  <c r="AD124" i="34"/>
  <c r="AC124" i="34"/>
  <c r="AB124" i="34"/>
  <c r="AA124" i="34"/>
  <c r="Z124" i="34"/>
  <c r="Y124" i="34"/>
  <c r="X124" i="34"/>
  <c r="W124" i="34"/>
  <c r="V124" i="34"/>
  <c r="U124" i="34"/>
  <c r="T124" i="34"/>
  <c r="S124" i="34"/>
  <c r="R124" i="34"/>
  <c r="Q124" i="34"/>
  <c r="P124" i="34"/>
  <c r="O124" i="34"/>
  <c r="N124" i="34"/>
  <c r="M124" i="34"/>
  <c r="K124" i="34"/>
  <c r="L124" i="34" s="1"/>
  <c r="J124" i="34"/>
  <c r="I124" i="34"/>
  <c r="H124" i="34"/>
  <c r="G124" i="34"/>
  <c r="F124" i="34"/>
  <c r="AD123" i="34"/>
  <c r="AC123" i="34"/>
  <c r="AB123" i="34"/>
  <c r="AA123" i="34"/>
  <c r="Z123" i="34"/>
  <c r="Y123" i="34"/>
  <c r="X123" i="34"/>
  <c r="W123" i="34"/>
  <c r="U123" i="34"/>
  <c r="V123" i="34" s="1"/>
  <c r="T123" i="34"/>
  <c r="S123" i="34"/>
  <c r="R123" i="34"/>
  <c r="Q123" i="34"/>
  <c r="P123" i="34"/>
  <c r="O123" i="34"/>
  <c r="N123" i="34"/>
  <c r="M123" i="34"/>
  <c r="L123" i="34"/>
  <c r="K123" i="34"/>
  <c r="J123" i="34"/>
  <c r="I123" i="34"/>
  <c r="H123" i="34"/>
  <c r="G123" i="34"/>
  <c r="F123" i="34"/>
  <c r="AD122" i="34"/>
  <c r="AC122" i="34"/>
  <c r="AB122" i="34"/>
  <c r="AA122" i="34"/>
  <c r="Z122" i="34"/>
  <c r="Y122" i="34"/>
  <c r="X122" i="34"/>
  <c r="W122" i="34"/>
  <c r="V122" i="34"/>
  <c r="U122" i="34"/>
  <c r="T122" i="34"/>
  <c r="S122" i="34"/>
  <c r="Q122" i="34"/>
  <c r="R122" i="34" s="1"/>
  <c r="P122" i="34"/>
  <c r="O122" i="34"/>
  <c r="N122" i="34"/>
  <c r="M122" i="34"/>
  <c r="L122" i="34"/>
  <c r="K122" i="34"/>
  <c r="J122" i="34"/>
  <c r="I122" i="34"/>
  <c r="H122" i="34"/>
  <c r="G122" i="34"/>
  <c r="F122" i="34"/>
  <c r="AD121" i="34"/>
  <c r="AC121" i="34"/>
  <c r="AB121" i="34"/>
  <c r="AA121" i="34"/>
  <c r="Z121" i="34"/>
  <c r="Y121" i="34"/>
  <c r="X121" i="34"/>
  <c r="W121" i="34"/>
  <c r="V121" i="34"/>
  <c r="U121" i="34"/>
  <c r="T121" i="34"/>
  <c r="S121" i="34"/>
  <c r="R121" i="34"/>
  <c r="Q121" i="34"/>
  <c r="P121" i="34"/>
  <c r="O121" i="34"/>
  <c r="N121" i="34"/>
  <c r="M121" i="34"/>
  <c r="K121" i="34"/>
  <c r="L121" i="34" s="1"/>
  <c r="J121" i="34"/>
  <c r="I121" i="34"/>
  <c r="H121" i="34"/>
  <c r="G121" i="34"/>
  <c r="F121" i="34"/>
  <c r="AD120" i="34"/>
  <c r="AC120" i="34"/>
  <c r="AB120" i="34"/>
  <c r="AA120" i="34"/>
  <c r="Z120" i="34"/>
  <c r="Y120" i="34"/>
  <c r="X120" i="34"/>
  <c r="W120" i="34"/>
  <c r="U120" i="34"/>
  <c r="V120" i="34" s="1"/>
  <c r="T120" i="34"/>
  <c r="S120" i="34"/>
  <c r="R120" i="34"/>
  <c r="Q120" i="34"/>
  <c r="P120" i="34"/>
  <c r="O120" i="34"/>
  <c r="N120" i="34"/>
  <c r="M120" i="34"/>
  <c r="L120" i="34"/>
  <c r="K120" i="34"/>
  <c r="J120" i="34"/>
  <c r="I120" i="34"/>
  <c r="H120" i="34"/>
  <c r="G120" i="34"/>
  <c r="F120" i="34"/>
  <c r="AD119" i="34"/>
  <c r="AC119" i="34"/>
  <c r="AB119" i="34"/>
  <c r="AA119" i="34"/>
  <c r="Z119" i="34"/>
  <c r="Y119" i="34"/>
  <c r="X119" i="34"/>
  <c r="W119" i="34"/>
  <c r="U119" i="34"/>
  <c r="V119" i="34" s="1"/>
  <c r="T119" i="34"/>
  <c r="S119" i="34"/>
  <c r="R119" i="34"/>
  <c r="Q119" i="34"/>
  <c r="P119" i="34"/>
  <c r="O119" i="34"/>
  <c r="N119" i="34"/>
  <c r="M119" i="34"/>
  <c r="L119" i="34"/>
  <c r="K119" i="34"/>
  <c r="J119" i="34"/>
  <c r="I119" i="34"/>
  <c r="H119" i="34"/>
  <c r="G119" i="34"/>
  <c r="F119" i="34"/>
  <c r="AD118" i="34"/>
  <c r="AC118" i="34"/>
  <c r="AB118" i="34"/>
  <c r="AA118" i="34"/>
  <c r="Z118" i="34"/>
  <c r="Y118" i="34"/>
  <c r="X118" i="34"/>
  <c r="W118" i="34"/>
  <c r="V118" i="34"/>
  <c r="T118" i="34"/>
  <c r="U118" i="34" s="1"/>
  <c r="S118" i="34"/>
  <c r="R118" i="34"/>
  <c r="Q118" i="34"/>
  <c r="P118" i="34"/>
  <c r="O118" i="34"/>
  <c r="N118" i="34"/>
  <c r="M118" i="34"/>
  <c r="L118" i="34"/>
  <c r="K118" i="34"/>
  <c r="J118" i="34"/>
  <c r="I118" i="34"/>
  <c r="H118" i="34"/>
  <c r="G118" i="34"/>
  <c r="F118" i="34"/>
  <c r="AD117" i="34"/>
  <c r="AC117" i="34"/>
  <c r="AB117" i="34"/>
  <c r="AA117" i="34"/>
  <c r="Z117" i="34"/>
  <c r="Y117" i="34"/>
  <c r="X117" i="34"/>
  <c r="W117" i="34"/>
  <c r="V117" i="34"/>
  <c r="U117" i="34"/>
  <c r="T117" i="34"/>
  <c r="R117" i="34"/>
  <c r="S117" i="34" s="1"/>
  <c r="Q117" i="34"/>
  <c r="P117" i="34"/>
  <c r="O117" i="34"/>
  <c r="N117" i="34"/>
  <c r="M117" i="34"/>
  <c r="L117" i="34"/>
  <c r="K117" i="34"/>
  <c r="J117" i="34"/>
  <c r="I117" i="34"/>
  <c r="H117" i="34"/>
  <c r="G117" i="34"/>
  <c r="F117" i="34"/>
  <c r="AD116" i="34"/>
  <c r="AC116" i="34"/>
  <c r="AB116" i="34"/>
  <c r="AA116" i="34"/>
  <c r="Z116" i="34"/>
  <c r="Y116" i="34"/>
  <c r="X116" i="34"/>
  <c r="W116" i="34"/>
  <c r="V116" i="34"/>
  <c r="T116" i="34"/>
  <c r="U116" i="34" s="1"/>
  <c r="S116" i="34"/>
  <c r="R116" i="34"/>
  <c r="Q116" i="34"/>
  <c r="P116" i="34"/>
  <c r="O116" i="34"/>
  <c r="N116" i="34"/>
  <c r="M116" i="34"/>
  <c r="L116" i="34"/>
  <c r="K116" i="34"/>
  <c r="J116" i="34"/>
  <c r="I116" i="34"/>
  <c r="H116" i="34"/>
  <c r="G116" i="34"/>
  <c r="F116" i="34"/>
  <c r="AD115" i="34"/>
  <c r="AC115" i="34"/>
  <c r="AB115" i="34"/>
  <c r="AA115" i="34"/>
  <c r="Z115" i="34"/>
  <c r="Y115" i="34"/>
  <c r="X115" i="34"/>
  <c r="W115" i="34"/>
  <c r="V115" i="34"/>
  <c r="T115" i="34"/>
  <c r="U115" i="34" s="1"/>
  <c r="S115" i="34"/>
  <c r="R115" i="34"/>
  <c r="Q115" i="34"/>
  <c r="P115" i="34"/>
  <c r="O115" i="34"/>
  <c r="N115" i="34"/>
  <c r="M115" i="34"/>
  <c r="L115" i="34"/>
  <c r="K115" i="34"/>
  <c r="J115" i="34"/>
  <c r="I115" i="34"/>
  <c r="H115" i="34"/>
  <c r="G115" i="34"/>
  <c r="F115" i="34"/>
  <c r="AD114" i="34"/>
  <c r="AC114" i="34"/>
  <c r="AB114" i="34"/>
  <c r="AA114" i="34"/>
  <c r="Z114" i="34"/>
  <c r="Y114" i="34"/>
  <c r="X114" i="34"/>
  <c r="W114" i="34"/>
  <c r="V114" i="34"/>
  <c r="U114" i="34"/>
  <c r="T114" i="34"/>
  <c r="S114" i="34"/>
  <c r="Q114" i="34"/>
  <c r="R114" i="34" s="1"/>
  <c r="P114" i="34"/>
  <c r="O114" i="34"/>
  <c r="N114" i="34"/>
  <c r="M114" i="34"/>
  <c r="L114" i="34"/>
  <c r="K114" i="34"/>
  <c r="J114" i="34"/>
  <c r="I114" i="34"/>
  <c r="H114" i="34"/>
  <c r="G114" i="34"/>
  <c r="F114" i="34"/>
  <c r="AD113" i="34"/>
  <c r="AC113" i="34"/>
  <c r="AB113" i="34"/>
  <c r="AA113" i="34"/>
  <c r="Z113" i="34"/>
  <c r="Y113" i="34"/>
  <c r="X113" i="34"/>
  <c r="W113" i="34"/>
  <c r="V113" i="34"/>
  <c r="U113" i="34"/>
  <c r="T113" i="34"/>
  <c r="S113" i="34"/>
  <c r="Q113" i="34"/>
  <c r="R113" i="34" s="1"/>
  <c r="P113" i="34"/>
  <c r="O113" i="34"/>
  <c r="N113" i="34"/>
  <c r="M113" i="34"/>
  <c r="L113" i="34"/>
  <c r="K113" i="34"/>
  <c r="J113" i="34"/>
  <c r="I113" i="34"/>
  <c r="H113" i="34"/>
  <c r="G113" i="34"/>
  <c r="F113" i="34"/>
  <c r="AD112" i="34"/>
  <c r="AC112" i="34"/>
  <c r="AB112" i="34"/>
  <c r="AA112" i="34"/>
  <c r="Z112" i="34"/>
  <c r="Y112" i="34"/>
  <c r="X112" i="34"/>
  <c r="W112" i="34"/>
  <c r="V112" i="34"/>
  <c r="U112" i="34"/>
  <c r="T112" i="34"/>
  <c r="S112" i="34"/>
  <c r="R112" i="34"/>
  <c r="P112" i="34"/>
  <c r="Q112" i="34" s="1"/>
  <c r="O112" i="34"/>
  <c r="N112" i="34"/>
  <c r="M112" i="34"/>
  <c r="L112" i="34"/>
  <c r="K112" i="34"/>
  <c r="J112" i="34"/>
  <c r="I112" i="34"/>
  <c r="H112" i="34"/>
  <c r="G112" i="34"/>
  <c r="F112" i="34"/>
  <c r="AD111" i="34"/>
  <c r="AC111" i="34"/>
  <c r="AB111" i="34"/>
  <c r="AA111" i="34"/>
  <c r="Z111" i="34"/>
  <c r="Y111" i="34"/>
  <c r="X111" i="34"/>
  <c r="W111" i="34"/>
  <c r="V111" i="34"/>
  <c r="U111" i="34"/>
  <c r="T111" i="34"/>
  <c r="R111" i="34"/>
  <c r="S111" i="34" s="1"/>
  <c r="Q111" i="34"/>
  <c r="P111" i="34"/>
  <c r="O111" i="34"/>
  <c r="N111" i="34"/>
  <c r="M111" i="34"/>
  <c r="L111" i="34"/>
  <c r="K111" i="34"/>
  <c r="J111" i="34"/>
  <c r="I111" i="34"/>
  <c r="H111" i="34"/>
  <c r="G111" i="34"/>
  <c r="F111" i="34"/>
  <c r="AD110" i="34"/>
  <c r="AC110" i="34"/>
  <c r="AB110" i="34"/>
  <c r="AA110" i="34"/>
  <c r="Z110" i="34"/>
  <c r="Y110" i="34"/>
  <c r="X110" i="34"/>
  <c r="W110" i="34"/>
  <c r="V110" i="34"/>
  <c r="U110" i="34"/>
  <c r="T110" i="34"/>
  <c r="S110" i="34"/>
  <c r="Q110" i="34"/>
  <c r="R110" i="34" s="1"/>
  <c r="P110" i="34"/>
  <c r="O110" i="34"/>
  <c r="N110" i="34"/>
  <c r="M110" i="34"/>
  <c r="L110" i="34"/>
  <c r="K110" i="34"/>
  <c r="J110" i="34"/>
  <c r="I110" i="34"/>
  <c r="H110" i="34"/>
  <c r="G110" i="34"/>
  <c r="F110" i="34"/>
  <c r="AD109" i="34"/>
  <c r="AC109" i="34"/>
  <c r="AB109" i="34"/>
  <c r="AA109" i="34"/>
  <c r="Z109" i="34"/>
  <c r="Y109" i="34"/>
  <c r="X109" i="34"/>
  <c r="W109" i="34"/>
  <c r="V109" i="34"/>
  <c r="U109" i="34"/>
  <c r="T109" i="34"/>
  <c r="S109" i="34"/>
  <c r="R109" i="34"/>
  <c r="Q109" i="34"/>
  <c r="P109" i="34"/>
  <c r="M109" i="34"/>
  <c r="N109" i="34" s="1"/>
  <c r="O109" i="34" s="1"/>
  <c r="L109" i="34"/>
  <c r="K109" i="34"/>
  <c r="J109" i="34"/>
  <c r="I109" i="34"/>
  <c r="H109" i="34"/>
  <c r="G109" i="34"/>
  <c r="F109" i="34"/>
  <c r="AD108" i="34"/>
  <c r="AC108" i="34"/>
  <c r="AB108" i="34"/>
  <c r="AA108" i="34"/>
  <c r="Z108" i="34"/>
  <c r="Y108" i="34"/>
  <c r="X108" i="34"/>
  <c r="W108" i="34"/>
  <c r="V108" i="34"/>
  <c r="U108" i="34"/>
  <c r="T108" i="34"/>
  <c r="R108" i="34"/>
  <c r="S108" i="34" s="1"/>
  <c r="Q108" i="34"/>
  <c r="P108" i="34"/>
  <c r="O108" i="34"/>
  <c r="N108" i="34"/>
  <c r="M108" i="34"/>
  <c r="L108" i="34"/>
  <c r="K108" i="34"/>
  <c r="J108" i="34"/>
  <c r="I108" i="34"/>
  <c r="H108" i="34"/>
  <c r="G108" i="34"/>
  <c r="F108" i="34"/>
  <c r="AD107" i="34"/>
  <c r="AC107" i="34"/>
  <c r="AB107" i="34"/>
  <c r="AA107" i="34"/>
  <c r="Z107" i="34"/>
  <c r="Y107" i="34"/>
  <c r="X107" i="34"/>
  <c r="W107" i="34"/>
  <c r="V107" i="34"/>
  <c r="U107" i="34"/>
  <c r="T107" i="34"/>
  <c r="S107" i="34"/>
  <c r="R107" i="34"/>
  <c r="Q107" i="34"/>
  <c r="P107" i="34"/>
  <c r="M107" i="34"/>
  <c r="N107" i="34" s="1"/>
  <c r="O107" i="34" s="1"/>
  <c r="L107" i="34"/>
  <c r="K107" i="34"/>
  <c r="J107" i="34"/>
  <c r="I107" i="34"/>
  <c r="H107" i="34"/>
  <c r="G107" i="34"/>
  <c r="F107" i="34"/>
  <c r="AD106" i="34"/>
  <c r="AC106" i="34"/>
  <c r="AB106" i="34"/>
  <c r="AA106" i="34"/>
  <c r="Z106" i="34"/>
  <c r="Y106" i="34"/>
  <c r="X106" i="34"/>
  <c r="W106" i="34"/>
  <c r="V106" i="34"/>
  <c r="U106" i="34"/>
  <c r="T106" i="34"/>
  <c r="R106" i="34"/>
  <c r="S106" i="34" s="1"/>
  <c r="Q106" i="34"/>
  <c r="P106" i="34"/>
  <c r="O106" i="34"/>
  <c r="N106" i="34"/>
  <c r="M106" i="34"/>
  <c r="L106" i="34"/>
  <c r="K106" i="34"/>
  <c r="J106" i="34"/>
  <c r="I106" i="34"/>
  <c r="H106" i="34"/>
  <c r="G106" i="34"/>
  <c r="F106" i="34"/>
  <c r="AD105" i="34"/>
  <c r="AC105" i="34"/>
  <c r="AB105" i="34"/>
  <c r="AA105" i="34"/>
  <c r="Z105" i="34"/>
  <c r="Y105" i="34"/>
  <c r="X105" i="34"/>
  <c r="W105" i="34"/>
  <c r="V105" i="34"/>
  <c r="U105" i="34"/>
  <c r="T105" i="34"/>
  <c r="S105" i="34"/>
  <c r="Q105" i="34"/>
  <c r="R105" i="34" s="1"/>
  <c r="P105" i="34"/>
  <c r="O105" i="34"/>
  <c r="N105" i="34"/>
  <c r="M105" i="34"/>
  <c r="L105" i="34"/>
  <c r="K105" i="34"/>
  <c r="J105" i="34"/>
  <c r="I105" i="34"/>
  <c r="H105" i="34"/>
  <c r="G105" i="34"/>
  <c r="F105" i="34"/>
  <c r="AD104" i="34"/>
  <c r="AC104" i="34"/>
  <c r="AB104" i="34"/>
  <c r="AA104" i="34"/>
  <c r="Z104" i="34"/>
  <c r="Y104" i="34"/>
  <c r="X104" i="34"/>
  <c r="W104" i="34"/>
  <c r="V104" i="34"/>
  <c r="U104" i="34"/>
  <c r="T104" i="34"/>
  <c r="S104" i="34"/>
  <c r="R104" i="34"/>
  <c r="O104" i="34"/>
  <c r="P104" i="34" s="1"/>
  <c r="Q104" i="34" s="1"/>
  <c r="N104" i="34"/>
  <c r="M104" i="34"/>
  <c r="L104" i="34"/>
  <c r="K104" i="34"/>
  <c r="J104" i="34"/>
  <c r="I104" i="34"/>
  <c r="H104" i="34"/>
  <c r="G104" i="34"/>
  <c r="F104" i="34"/>
  <c r="AD103" i="34"/>
  <c r="AC103" i="34"/>
  <c r="AB103" i="34"/>
  <c r="AA103" i="34"/>
  <c r="Z103" i="34"/>
  <c r="Y103" i="34"/>
  <c r="X103" i="34"/>
  <c r="W103" i="34"/>
  <c r="V103" i="34"/>
  <c r="U103" i="34"/>
  <c r="T103" i="34"/>
  <c r="S103" i="34"/>
  <c r="R103" i="34"/>
  <c r="Q103" i="34"/>
  <c r="O103" i="34"/>
  <c r="P103" i="34" s="1"/>
  <c r="N103" i="34"/>
  <c r="M103" i="34"/>
  <c r="L103" i="34"/>
  <c r="K103" i="34"/>
  <c r="J103" i="34"/>
  <c r="I103" i="34"/>
  <c r="H103" i="34"/>
  <c r="G103" i="34"/>
  <c r="F103" i="34"/>
  <c r="AD102" i="34"/>
  <c r="AC102" i="34"/>
  <c r="AB102" i="34"/>
  <c r="AA102" i="34"/>
  <c r="Z102" i="34"/>
  <c r="Y102" i="34"/>
  <c r="X102" i="34"/>
  <c r="W102" i="34"/>
  <c r="V102" i="34"/>
  <c r="U102" i="34"/>
  <c r="T102" i="34"/>
  <c r="S102" i="34"/>
  <c r="R102" i="34"/>
  <c r="P102" i="34"/>
  <c r="Q102" i="34" s="1"/>
  <c r="O102" i="34"/>
  <c r="N102" i="34"/>
  <c r="M102" i="34"/>
  <c r="L102" i="34"/>
  <c r="K102" i="34"/>
  <c r="J102" i="34"/>
  <c r="I102" i="34"/>
  <c r="H102" i="34"/>
  <c r="G102" i="34"/>
  <c r="F102" i="34"/>
  <c r="AD101" i="34"/>
  <c r="AC101" i="34"/>
  <c r="AB101" i="34"/>
  <c r="AA101" i="34"/>
  <c r="Z101" i="34"/>
  <c r="Y101" i="34"/>
  <c r="X101" i="34"/>
  <c r="W101" i="34"/>
  <c r="V101" i="34"/>
  <c r="U101" i="34"/>
  <c r="T101" i="34"/>
  <c r="R101" i="34"/>
  <c r="S101" i="34" s="1"/>
  <c r="Q101" i="34"/>
  <c r="P101" i="34"/>
  <c r="O101" i="34"/>
  <c r="N101" i="34"/>
  <c r="M101" i="34"/>
  <c r="L101" i="34"/>
  <c r="K101" i="34"/>
  <c r="J101" i="34"/>
  <c r="I101" i="34"/>
  <c r="H101" i="34"/>
  <c r="G101" i="34"/>
  <c r="F101" i="34"/>
  <c r="AD100" i="34"/>
  <c r="AC100" i="34"/>
  <c r="AB100" i="34"/>
  <c r="AA100" i="34"/>
  <c r="Z100" i="34"/>
  <c r="Y100" i="34"/>
  <c r="X100" i="34"/>
  <c r="W100" i="34"/>
  <c r="U100" i="34"/>
  <c r="V100" i="34" s="1"/>
  <c r="T100" i="34"/>
  <c r="S100" i="34"/>
  <c r="R100" i="34"/>
  <c r="Q100" i="34"/>
  <c r="P100" i="34"/>
  <c r="O100" i="34"/>
  <c r="N100" i="34"/>
  <c r="M100" i="34"/>
  <c r="L100" i="34"/>
  <c r="K100" i="34"/>
  <c r="J100" i="34"/>
  <c r="I100" i="34"/>
  <c r="H100" i="34"/>
  <c r="G100" i="34"/>
  <c r="F100" i="34"/>
  <c r="AD99" i="34"/>
  <c r="AC99" i="34"/>
  <c r="AB99" i="34"/>
  <c r="AA99" i="34"/>
  <c r="Z99" i="34"/>
  <c r="Y99" i="34"/>
  <c r="X99" i="34"/>
  <c r="W99" i="34"/>
  <c r="V99" i="34"/>
  <c r="U99" i="34"/>
  <c r="T99" i="34"/>
  <c r="S99" i="34"/>
  <c r="R99" i="34"/>
  <c r="Q99" i="34"/>
  <c r="O99" i="34"/>
  <c r="P99" i="34" s="1"/>
  <c r="N99" i="34"/>
  <c r="M99" i="34"/>
  <c r="L99" i="34"/>
  <c r="K99" i="34"/>
  <c r="J99" i="34"/>
  <c r="I99" i="34"/>
  <c r="H99" i="34"/>
  <c r="G99" i="34"/>
  <c r="F99" i="34"/>
  <c r="AD98" i="34"/>
  <c r="AC98" i="34"/>
  <c r="AB98" i="34"/>
  <c r="AA98" i="34"/>
  <c r="Z98" i="34"/>
  <c r="Y98" i="34"/>
  <c r="X98" i="34"/>
  <c r="W98" i="34"/>
  <c r="V98" i="34"/>
  <c r="U98" i="34"/>
  <c r="T98" i="34"/>
  <c r="S98" i="34"/>
  <c r="R98" i="34"/>
  <c r="O98" i="34"/>
  <c r="P98" i="34" s="1"/>
  <c r="Q98" i="34" s="1"/>
  <c r="N98" i="34"/>
  <c r="M98" i="34"/>
  <c r="L98" i="34"/>
  <c r="K98" i="34"/>
  <c r="J98" i="34"/>
  <c r="I98" i="34"/>
  <c r="H98" i="34"/>
  <c r="G98" i="34"/>
  <c r="F98" i="34"/>
  <c r="AD97" i="34"/>
  <c r="AC97" i="34"/>
  <c r="AB97" i="34"/>
  <c r="AA97" i="34"/>
  <c r="Z97" i="34"/>
  <c r="Y97" i="34"/>
  <c r="X97" i="34"/>
  <c r="W97" i="34"/>
  <c r="V97" i="34"/>
  <c r="U97" i="34"/>
  <c r="T97" i="34"/>
  <c r="S97" i="34"/>
  <c r="R97" i="34"/>
  <c r="Q97" i="34"/>
  <c r="O97" i="34"/>
  <c r="P97" i="34" s="1"/>
  <c r="N97" i="34"/>
  <c r="M97" i="34"/>
  <c r="L97" i="34"/>
  <c r="K97" i="34"/>
  <c r="J97" i="34"/>
  <c r="I97" i="34"/>
  <c r="H97" i="34"/>
  <c r="G97" i="34"/>
  <c r="F97" i="34"/>
  <c r="AD96" i="34"/>
  <c r="AC96" i="34"/>
  <c r="AB96" i="34"/>
  <c r="AA96" i="34"/>
  <c r="Z96" i="34"/>
  <c r="Y96" i="34"/>
  <c r="X96" i="34"/>
  <c r="W96" i="34"/>
  <c r="V96" i="34"/>
  <c r="U96" i="34"/>
  <c r="T96" i="34"/>
  <c r="R96" i="34"/>
  <c r="S96" i="34" s="1"/>
  <c r="Q96" i="34"/>
  <c r="P96" i="34"/>
  <c r="O96" i="34"/>
  <c r="N96" i="34"/>
  <c r="M96" i="34"/>
  <c r="L96" i="34"/>
  <c r="K96" i="34"/>
  <c r="J96" i="34"/>
  <c r="I96" i="34"/>
  <c r="H96" i="34"/>
  <c r="G96" i="34"/>
  <c r="F96" i="34"/>
  <c r="AD95" i="34"/>
  <c r="AC95" i="34"/>
  <c r="AB95" i="34"/>
  <c r="AA95" i="34"/>
  <c r="Z95" i="34"/>
  <c r="Y95" i="34"/>
  <c r="X95" i="34"/>
  <c r="W95" i="34"/>
  <c r="V95" i="34"/>
  <c r="U95" i="34"/>
  <c r="T95" i="34"/>
  <c r="S95" i="34"/>
  <c r="Q95" i="34"/>
  <c r="R95" i="34" s="1"/>
  <c r="P95" i="34"/>
  <c r="O95" i="34"/>
  <c r="N95" i="34"/>
  <c r="M95" i="34"/>
  <c r="L95" i="34"/>
  <c r="K95" i="34"/>
  <c r="J95" i="34"/>
  <c r="I95" i="34"/>
  <c r="H95" i="34"/>
  <c r="G95" i="34"/>
  <c r="F95" i="34"/>
  <c r="AD94" i="34"/>
  <c r="AC94" i="34"/>
  <c r="AB94" i="34"/>
  <c r="AA94" i="34"/>
  <c r="Z94" i="34"/>
  <c r="Y94" i="34"/>
  <c r="X94" i="34"/>
  <c r="W94" i="34"/>
  <c r="V94" i="34"/>
  <c r="U94" i="34"/>
  <c r="T94" i="34"/>
  <c r="R94" i="34"/>
  <c r="S94" i="34" s="1"/>
  <c r="Q94" i="34"/>
  <c r="P94" i="34"/>
  <c r="O94" i="34"/>
  <c r="N94" i="34"/>
  <c r="M94" i="34"/>
  <c r="L94" i="34"/>
  <c r="K94" i="34"/>
  <c r="J94" i="34"/>
  <c r="I94" i="34"/>
  <c r="H94" i="34"/>
  <c r="G94" i="34"/>
  <c r="F94" i="34"/>
  <c r="AD93" i="34"/>
  <c r="AC93" i="34"/>
  <c r="AB93" i="34"/>
  <c r="AA93" i="34"/>
  <c r="Z93" i="34"/>
  <c r="Y93" i="34"/>
  <c r="X93" i="34"/>
  <c r="W93" i="34"/>
  <c r="V93" i="34"/>
  <c r="U93" i="34"/>
  <c r="T93" i="34"/>
  <c r="S93" i="34"/>
  <c r="R93" i="34"/>
  <c r="Q93" i="34"/>
  <c r="P93" i="34"/>
  <c r="O93" i="34"/>
  <c r="M93" i="34"/>
  <c r="N93" i="34" s="1"/>
  <c r="L93" i="34"/>
  <c r="K93" i="34"/>
  <c r="J93" i="34"/>
  <c r="I93" i="34"/>
  <c r="H93" i="34"/>
  <c r="G93" i="34"/>
  <c r="F93" i="34"/>
  <c r="AD92" i="34"/>
  <c r="AC92" i="34"/>
  <c r="AB92" i="34"/>
  <c r="AA92" i="34"/>
  <c r="Z92" i="34"/>
  <c r="Y92" i="34"/>
  <c r="X92" i="34"/>
  <c r="W92" i="34"/>
  <c r="V92" i="34"/>
  <c r="U92" i="34"/>
  <c r="T92" i="34"/>
  <c r="S92" i="34"/>
  <c r="R92" i="34"/>
  <c r="P92" i="34"/>
  <c r="Q92" i="34" s="1"/>
  <c r="O92" i="34"/>
  <c r="N92" i="34"/>
  <c r="M92" i="34"/>
  <c r="L92" i="34"/>
  <c r="K92" i="34"/>
  <c r="J92" i="34"/>
  <c r="I92" i="34"/>
  <c r="H92" i="34"/>
  <c r="G92" i="34"/>
  <c r="F92" i="34"/>
  <c r="AD91" i="34"/>
  <c r="AC91" i="34"/>
  <c r="AB91" i="34"/>
  <c r="AA91" i="34"/>
  <c r="Z91" i="34"/>
  <c r="Y91" i="34"/>
  <c r="X91" i="34"/>
  <c r="W91" i="34"/>
  <c r="V91" i="34"/>
  <c r="T91" i="34"/>
  <c r="U91" i="34" s="1"/>
  <c r="S91" i="34"/>
  <c r="R91" i="34"/>
  <c r="Q91" i="34"/>
  <c r="P91" i="34"/>
  <c r="O91" i="34"/>
  <c r="N91" i="34"/>
  <c r="M91" i="34"/>
  <c r="L91" i="34"/>
  <c r="K91" i="34"/>
  <c r="J91" i="34"/>
  <c r="I91" i="34"/>
  <c r="H91" i="34"/>
  <c r="G91" i="34"/>
  <c r="F91" i="34"/>
  <c r="AD90" i="34"/>
  <c r="AC90" i="34"/>
  <c r="AB90" i="34"/>
  <c r="AA90" i="34"/>
  <c r="Z90" i="34"/>
  <c r="Y90" i="34"/>
  <c r="X90" i="34"/>
  <c r="W90" i="34"/>
  <c r="V90" i="34"/>
  <c r="U90" i="34"/>
  <c r="T90" i="34"/>
  <c r="S90" i="34"/>
  <c r="R90" i="34"/>
  <c r="Q90" i="34"/>
  <c r="P90" i="34"/>
  <c r="O90" i="34"/>
  <c r="N90" i="34"/>
  <c r="M90" i="34"/>
  <c r="L90" i="34"/>
  <c r="J90" i="34"/>
  <c r="K90" i="34" s="1"/>
  <c r="I90" i="34"/>
  <c r="H90" i="34"/>
  <c r="G90" i="34"/>
  <c r="F90" i="34"/>
  <c r="AD89" i="34"/>
  <c r="AC89" i="34"/>
  <c r="AB89" i="34"/>
  <c r="AA89" i="34"/>
  <c r="Z89" i="34"/>
  <c r="Y89" i="34"/>
  <c r="X89" i="34"/>
  <c r="W89" i="34"/>
  <c r="V89" i="34"/>
  <c r="U89" i="34"/>
  <c r="T89" i="34"/>
  <c r="S89" i="34"/>
  <c r="R89" i="34"/>
  <c r="Q89" i="34"/>
  <c r="P89" i="34"/>
  <c r="O89" i="34"/>
  <c r="M89" i="34"/>
  <c r="N89" i="34" s="1"/>
  <c r="L89" i="34"/>
  <c r="K89" i="34"/>
  <c r="J89" i="34"/>
  <c r="I89" i="34"/>
  <c r="H89" i="34"/>
  <c r="G89" i="34"/>
  <c r="F89" i="34"/>
  <c r="AD88" i="34"/>
  <c r="AC88" i="34"/>
  <c r="AB88" i="34"/>
  <c r="AA88" i="34"/>
  <c r="Z88" i="34"/>
  <c r="Y88" i="34"/>
  <c r="X88" i="34"/>
  <c r="W88" i="34"/>
  <c r="V88" i="34"/>
  <c r="U88" i="34"/>
  <c r="T88" i="34"/>
  <c r="R88" i="34"/>
  <c r="S88" i="34" s="1"/>
  <c r="Q88" i="34"/>
  <c r="P88" i="34"/>
  <c r="O88" i="34"/>
  <c r="N88" i="34"/>
  <c r="M88" i="34"/>
  <c r="L88" i="34"/>
  <c r="K88" i="34"/>
  <c r="J88" i="34"/>
  <c r="I88" i="34"/>
  <c r="H88" i="34"/>
  <c r="G88" i="34"/>
  <c r="F88" i="34"/>
  <c r="AD87" i="34"/>
  <c r="AC87" i="34"/>
  <c r="AB87" i="34"/>
  <c r="AA87" i="34"/>
  <c r="Z87" i="34"/>
  <c r="Y87" i="34"/>
  <c r="X87" i="34"/>
  <c r="W87" i="34"/>
  <c r="V87" i="34"/>
  <c r="T87" i="34"/>
  <c r="U87" i="34" s="1"/>
  <c r="S87" i="34"/>
  <c r="R87" i="34"/>
  <c r="Q87" i="34"/>
  <c r="P87" i="34"/>
  <c r="O87" i="34"/>
  <c r="N87" i="34"/>
  <c r="M87" i="34"/>
  <c r="L87" i="34"/>
  <c r="K87" i="34"/>
  <c r="J87" i="34"/>
  <c r="I87" i="34"/>
  <c r="H87" i="34"/>
  <c r="G87" i="34"/>
  <c r="F87" i="34"/>
  <c r="AD86" i="34"/>
  <c r="AC86" i="34"/>
  <c r="AB86" i="34"/>
  <c r="AA86" i="34"/>
  <c r="Z86" i="34"/>
  <c r="Y86" i="34"/>
  <c r="X86" i="34"/>
  <c r="W86" i="34"/>
  <c r="V86" i="34"/>
  <c r="U86" i="34"/>
  <c r="T86" i="34"/>
  <c r="R86" i="34"/>
  <c r="S86" i="34" s="1"/>
  <c r="Q86" i="34"/>
  <c r="P86" i="34"/>
  <c r="O86" i="34"/>
  <c r="N86" i="34"/>
  <c r="M86" i="34"/>
  <c r="L86" i="34"/>
  <c r="K86" i="34"/>
  <c r="J86" i="34"/>
  <c r="I86" i="34"/>
  <c r="H86" i="34"/>
  <c r="G86" i="34"/>
  <c r="F86" i="34"/>
  <c r="AD85" i="34"/>
  <c r="AC85" i="34"/>
  <c r="AB85" i="34"/>
  <c r="AA85" i="34"/>
  <c r="Z85" i="34"/>
  <c r="Y85" i="34"/>
  <c r="X85" i="34"/>
  <c r="W85" i="34"/>
  <c r="V85" i="34"/>
  <c r="U85" i="34"/>
  <c r="T85" i="34"/>
  <c r="S85" i="34"/>
  <c r="Q85" i="34"/>
  <c r="R85" i="34" s="1"/>
  <c r="P85" i="34"/>
  <c r="O85" i="34"/>
  <c r="N85" i="34"/>
  <c r="M85" i="34"/>
  <c r="L85" i="34"/>
  <c r="K85" i="34"/>
  <c r="J85" i="34"/>
  <c r="I85" i="34"/>
  <c r="H85" i="34"/>
  <c r="G85" i="34"/>
  <c r="F85" i="34"/>
  <c r="AD84" i="34"/>
  <c r="AC84" i="34"/>
  <c r="AB84" i="34"/>
  <c r="AA84" i="34"/>
  <c r="Z84" i="34"/>
  <c r="Y84" i="34"/>
  <c r="X84" i="34"/>
  <c r="W84" i="34"/>
  <c r="U84" i="34"/>
  <c r="V84" i="34" s="1"/>
  <c r="T84" i="34"/>
  <c r="S84" i="34"/>
  <c r="R84" i="34"/>
  <c r="Q84" i="34"/>
  <c r="P84" i="34"/>
  <c r="O84" i="34"/>
  <c r="N84" i="34"/>
  <c r="M84" i="34"/>
  <c r="L84" i="34"/>
  <c r="K84" i="34"/>
  <c r="J84" i="34"/>
  <c r="I84" i="34"/>
  <c r="H84" i="34"/>
  <c r="G84" i="34"/>
  <c r="F84" i="34"/>
  <c r="AD83" i="34"/>
  <c r="AC83" i="34"/>
  <c r="AB83" i="34"/>
  <c r="AA83" i="34"/>
  <c r="Z83" i="34"/>
  <c r="Y83" i="34"/>
  <c r="X83" i="34"/>
  <c r="W83" i="34"/>
  <c r="V83" i="34"/>
  <c r="U83" i="34"/>
  <c r="T83" i="34"/>
  <c r="S83" i="34"/>
  <c r="R83" i="34"/>
  <c r="Q83" i="34"/>
  <c r="P83" i="34"/>
  <c r="O83" i="34"/>
  <c r="M83" i="34"/>
  <c r="N83" i="34" s="1"/>
  <c r="L83" i="34"/>
  <c r="K83" i="34"/>
  <c r="J83" i="34"/>
  <c r="I83" i="34"/>
  <c r="H83" i="34"/>
  <c r="G83" i="34"/>
  <c r="F83" i="34"/>
  <c r="AD82" i="34"/>
  <c r="AC82" i="34"/>
  <c r="AB82" i="34"/>
  <c r="AA82" i="34"/>
  <c r="Z82" i="34"/>
  <c r="Y82" i="34"/>
  <c r="X82" i="34"/>
  <c r="W82" i="34"/>
  <c r="V82" i="34"/>
  <c r="T82" i="34"/>
  <c r="U82" i="34" s="1"/>
  <c r="S82" i="34"/>
  <c r="R82" i="34"/>
  <c r="Q82" i="34"/>
  <c r="P82" i="34"/>
  <c r="O82" i="34"/>
  <c r="N82" i="34"/>
  <c r="M82" i="34"/>
  <c r="L82" i="34"/>
  <c r="K82" i="34"/>
  <c r="J82" i="34"/>
  <c r="I82" i="34"/>
  <c r="H82" i="34"/>
  <c r="G82" i="34"/>
  <c r="F82" i="34"/>
  <c r="AD81" i="34"/>
  <c r="AC81" i="34"/>
  <c r="AB81" i="34"/>
  <c r="AA81" i="34"/>
  <c r="Z81" i="34"/>
  <c r="Y81" i="34"/>
  <c r="X81" i="34"/>
  <c r="W81" i="34"/>
  <c r="V81" i="34"/>
  <c r="U81" i="34"/>
  <c r="T81" i="34"/>
  <c r="S81" i="34"/>
  <c r="Q81" i="34"/>
  <c r="R81" i="34" s="1"/>
  <c r="P81" i="34"/>
  <c r="O81" i="34"/>
  <c r="N81" i="34"/>
  <c r="M81" i="34"/>
  <c r="L81" i="34"/>
  <c r="K81" i="34"/>
  <c r="J81" i="34"/>
  <c r="I81" i="34"/>
  <c r="H81" i="34"/>
  <c r="G81" i="34"/>
  <c r="F81" i="34"/>
  <c r="AD80" i="34"/>
  <c r="AC80" i="34"/>
  <c r="AB80" i="34"/>
  <c r="AA80" i="34"/>
  <c r="Z80" i="34"/>
  <c r="Y80" i="34"/>
  <c r="X80" i="34"/>
  <c r="W80" i="34"/>
  <c r="V80" i="34"/>
  <c r="U80" i="34"/>
  <c r="T80" i="34"/>
  <c r="S80" i="34"/>
  <c r="Q80" i="34"/>
  <c r="R80" i="34" s="1"/>
  <c r="P80" i="34"/>
  <c r="O80" i="34"/>
  <c r="N80" i="34"/>
  <c r="M80" i="34"/>
  <c r="L80" i="34"/>
  <c r="K80" i="34"/>
  <c r="J80" i="34"/>
  <c r="I80" i="34"/>
  <c r="H80" i="34"/>
  <c r="G80" i="34"/>
  <c r="F80" i="34"/>
  <c r="AD79" i="34"/>
  <c r="AC79" i="34"/>
  <c r="AB79" i="34"/>
  <c r="AA79" i="34"/>
  <c r="Z79" i="34"/>
  <c r="Y79" i="34"/>
  <c r="X79" i="34"/>
  <c r="W79" i="34"/>
  <c r="V79" i="34"/>
  <c r="U79" i="34"/>
  <c r="T79" i="34"/>
  <c r="S79" i="34"/>
  <c r="R79" i="34"/>
  <c r="P79" i="34"/>
  <c r="Q79" i="34" s="1"/>
  <c r="O79" i="34"/>
  <c r="N79" i="34"/>
  <c r="M79" i="34"/>
  <c r="L79" i="34"/>
  <c r="K79" i="34"/>
  <c r="J79" i="34"/>
  <c r="I79" i="34"/>
  <c r="H79" i="34"/>
  <c r="G79" i="34"/>
  <c r="F79" i="34"/>
  <c r="AD78" i="34"/>
  <c r="AC78" i="34"/>
  <c r="AB78" i="34"/>
  <c r="AA78" i="34"/>
  <c r="Z78" i="34"/>
  <c r="Y78" i="34"/>
  <c r="X78" i="34"/>
  <c r="W78" i="34"/>
  <c r="V78" i="34"/>
  <c r="U78" i="34"/>
  <c r="T78" i="34"/>
  <c r="S78" i="34"/>
  <c r="R78" i="34"/>
  <c r="Q78" i="34"/>
  <c r="P78" i="34"/>
  <c r="O78" i="34"/>
  <c r="N78" i="34"/>
  <c r="M78" i="34"/>
  <c r="L78" i="34"/>
  <c r="J78" i="34"/>
  <c r="K78" i="34" s="1"/>
  <c r="I78" i="34"/>
  <c r="H78" i="34"/>
  <c r="G78" i="34"/>
  <c r="F78" i="34"/>
  <c r="AD77" i="34"/>
  <c r="AC77" i="34"/>
  <c r="AB77" i="34"/>
  <c r="AA77" i="34"/>
  <c r="Z77" i="34"/>
  <c r="Y77" i="34"/>
  <c r="X77" i="34"/>
  <c r="W77" i="34"/>
  <c r="U77" i="34"/>
  <c r="V77" i="34" s="1"/>
  <c r="T77" i="34"/>
  <c r="S77" i="34"/>
  <c r="R77" i="34"/>
  <c r="Q77" i="34"/>
  <c r="P77" i="34"/>
  <c r="O77" i="34"/>
  <c r="N77" i="34"/>
  <c r="M77" i="34"/>
  <c r="L77" i="34"/>
  <c r="K77" i="34"/>
  <c r="J77" i="34"/>
  <c r="I77" i="34"/>
  <c r="H77" i="34"/>
  <c r="G77" i="34"/>
  <c r="F77" i="34"/>
  <c r="AD76" i="34"/>
  <c r="AC76" i="34"/>
  <c r="AB76" i="34"/>
  <c r="AA76" i="34"/>
  <c r="Z76" i="34"/>
  <c r="Y76" i="34"/>
  <c r="X76" i="34"/>
  <c r="W76" i="34"/>
  <c r="V76" i="34"/>
  <c r="U76" i="34"/>
  <c r="T76" i="34"/>
  <c r="S76" i="34"/>
  <c r="R76" i="34"/>
  <c r="P76" i="34"/>
  <c r="Q76" i="34" s="1"/>
  <c r="O76" i="34"/>
  <c r="N76" i="34"/>
  <c r="M76" i="34"/>
  <c r="L76" i="34"/>
  <c r="K76" i="34"/>
  <c r="J76" i="34"/>
  <c r="I76" i="34"/>
  <c r="H76" i="34"/>
  <c r="G76" i="34"/>
  <c r="F76" i="34"/>
  <c r="AD75" i="34"/>
  <c r="AC75" i="34"/>
  <c r="AB75" i="34"/>
  <c r="AA75" i="34"/>
  <c r="Z75" i="34"/>
  <c r="Y75" i="34"/>
  <c r="X75" i="34"/>
  <c r="W75" i="34"/>
  <c r="V75" i="34"/>
  <c r="U75" i="34"/>
  <c r="T75" i="34"/>
  <c r="S75" i="34"/>
  <c r="R75" i="34"/>
  <c r="Q75" i="34"/>
  <c r="P75" i="34"/>
  <c r="O75" i="34"/>
  <c r="N75" i="34"/>
  <c r="M75" i="34"/>
  <c r="L75" i="34"/>
  <c r="K75" i="34"/>
  <c r="J75" i="34"/>
  <c r="I75" i="34"/>
  <c r="G75" i="34"/>
  <c r="H75" i="34" s="1"/>
  <c r="F75" i="34"/>
  <c r="AD74" i="34"/>
  <c r="AC74" i="34"/>
  <c r="AB74" i="34"/>
  <c r="AA74" i="34"/>
  <c r="Z74" i="34"/>
  <c r="Y74" i="34"/>
  <c r="X74" i="34"/>
  <c r="W74" i="34"/>
  <c r="V74" i="34"/>
  <c r="U74" i="34"/>
  <c r="T74" i="34"/>
  <c r="S74" i="34"/>
  <c r="R74" i="34"/>
  <c r="Q74" i="34"/>
  <c r="P74" i="34"/>
  <c r="O74" i="34"/>
  <c r="N74" i="34"/>
  <c r="M74" i="34"/>
  <c r="K74" i="34"/>
  <c r="L74" i="34" s="1"/>
  <c r="J74" i="34"/>
  <c r="I74" i="34"/>
  <c r="H74" i="34"/>
  <c r="G74" i="34"/>
  <c r="F74" i="34"/>
  <c r="AD73" i="34"/>
  <c r="AC73" i="34"/>
  <c r="AB73" i="34"/>
  <c r="AA73" i="34"/>
  <c r="Z73" i="34"/>
  <c r="Y73" i="34"/>
  <c r="X73" i="34"/>
  <c r="W73" i="34"/>
  <c r="V73" i="34"/>
  <c r="U73" i="34"/>
  <c r="T73" i="34"/>
  <c r="S73" i="34"/>
  <c r="Q73" i="34"/>
  <c r="R73" i="34" s="1"/>
  <c r="P73" i="34"/>
  <c r="O73" i="34"/>
  <c r="N73" i="34"/>
  <c r="M73" i="34"/>
  <c r="L73" i="34"/>
  <c r="K73" i="34"/>
  <c r="J73" i="34"/>
  <c r="I73" i="34"/>
  <c r="H73" i="34"/>
  <c r="G73" i="34"/>
  <c r="F73" i="34"/>
  <c r="AD72" i="34"/>
  <c r="AC72" i="34"/>
  <c r="AB72" i="34"/>
  <c r="AA72" i="34"/>
  <c r="Z72" i="34"/>
  <c r="Y72" i="34"/>
  <c r="X72" i="34"/>
  <c r="W72" i="34"/>
  <c r="V72" i="34"/>
  <c r="U72" i="34"/>
  <c r="T72" i="34"/>
  <c r="S72" i="34"/>
  <c r="R72" i="34"/>
  <c r="Q72" i="34"/>
  <c r="P72" i="34"/>
  <c r="O72" i="34"/>
  <c r="M72" i="34"/>
  <c r="N72" i="34" s="1"/>
  <c r="L72" i="34"/>
  <c r="K72" i="34"/>
  <c r="J72" i="34"/>
  <c r="I72" i="34"/>
  <c r="H72" i="34"/>
  <c r="G72" i="34"/>
  <c r="F72" i="34"/>
  <c r="AD71" i="34"/>
  <c r="AC71" i="34"/>
  <c r="AB71" i="34"/>
  <c r="AA71" i="34"/>
  <c r="Z71" i="34"/>
  <c r="Y71" i="34"/>
  <c r="X71" i="34"/>
  <c r="W71" i="34"/>
  <c r="U71" i="34"/>
  <c r="V71" i="34" s="1"/>
  <c r="T71" i="34"/>
  <c r="S71" i="34"/>
  <c r="R71" i="34"/>
  <c r="Q71" i="34"/>
  <c r="P71" i="34"/>
  <c r="O71" i="34"/>
  <c r="N71" i="34"/>
  <c r="M71" i="34"/>
  <c r="L71" i="34"/>
  <c r="K71" i="34"/>
  <c r="J71" i="34"/>
  <c r="I71" i="34"/>
  <c r="H71" i="34"/>
  <c r="G71" i="34"/>
  <c r="F71" i="34"/>
  <c r="AD70" i="34"/>
  <c r="AC70" i="34"/>
  <c r="AB70" i="34"/>
  <c r="AA70" i="34"/>
  <c r="Z70" i="34"/>
  <c r="Y70" i="34"/>
  <c r="X70" i="34"/>
  <c r="W70" i="34"/>
  <c r="V70" i="34"/>
  <c r="U70" i="34"/>
  <c r="T70" i="34"/>
  <c r="R70" i="34"/>
  <c r="S70" i="34" s="1"/>
  <c r="Q70" i="34"/>
  <c r="P70" i="34"/>
  <c r="O70" i="34"/>
  <c r="N70" i="34"/>
  <c r="M70" i="34"/>
  <c r="L70" i="34"/>
  <c r="K70" i="34"/>
  <c r="J70" i="34"/>
  <c r="I70" i="34"/>
  <c r="H70" i="34"/>
  <c r="G70" i="34"/>
  <c r="F70" i="34"/>
  <c r="AD69" i="34"/>
  <c r="AC69" i="34"/>
  <c r="AB69" i="34"/>
  <c r="AA69" i="34"/>
  <c r="Z69" i="34"/>
  <c r="Y69" i="34"/>
  <c r="X69" i="34"/>
  <c r="W69" i="34"/>
  <c r="V69" i="34"/>
  <c r="U69" i="34"/>
  <c r="T69" i="34"/>
  <c r="R69" i="34"/>
  <c r="S69" i="34" s="1"/>
  <c r="Q69" i="34"/>
  <c r="P69" i="34"/>
  <c r="O69" i="34"/>
  <c r="N69" i="34"/>
  <c r="M69" i="34"/>
  <c r="L69" i="34"/>
  <c r="K69" i="34"/>
  <c r="J69" i="34"/>
  <c r="I69" i="34"/>
  <c r="H69" i="34"/>
  <c r="G69" i="34"/>
  <c r="F69" i="34"/>
  <c r="AD68" i="34"/>
  <c r="AC68" i="34"/>
  <c r="AB68" i="34"/>
  <c r="AA68" i="34"/>
  <c r="Z68" i="34"/>
  <c r="Y68" i="34"/>
  <c r="X68" i="34"/>
  <c r="W68" i="34"/>
  <c r="V68" i="34"/>
  <c r="U68" i="34"/>
  <c r="T68" i="34"/>
  <c r="R68" i="34"/>
  <c r="S68" i="34" s="1"/>
  <c r="Q68" i="34"/>
  <c r="P68" i="34"/>
  <c r="O68" i="34"/>
  <c r="N68" i="34"/>
  <c r="M68" i="34"/>
  <c r="L68" i="34"/>
  <c r="K68" i="34"/>
  <c r="J68" i="34"/>
  <c r="I68" i="34"/>
  <c r="H68" i="34"/>
  <c r="G68" i="34"/>
  <c r="F68" i="34"/>
  <c r="AD67" i="34"/>
  <c r="AC67" i="34"/>
  <c r="AB67" i="34"/>
  <c r="AA67" i="34"/>
  <c r="Z67" i="34"/>
  <c r="Y67" i="34"/>
  <c r="X67" i="34"/>
  <c r="W67" i="34"/>
  <c r="V67" i="34"/>
  <c r="U67" i="34"/>
  <c r="T67" i="34"/>
  <c r="S67" i="34"/>
  <c r="Q67" i="34"/>
  <c r="R67" i="34" s="1"/>
  <c r="P67" i="34"/>
  <c r="O67" i="34"/>
  <c r="N67" i="34"/>
  <c r="M67" i="34"/>
  <c r="L67" i="34"/>
  <c r="K67" i="34"/>
  <c r="J67" i="34"/>
  <c r="I67" i="34"/>
  <c r="H67" i="34"/>
  <c r="G67" i="34"/>
  <c r="F67" i="34"/>
  <c r="AD66" i="34"/>
  <c r="AC66" i="34"/>
  <c r="AB66" i="34"/>
  <c r="AA66" i="34"/>
  <c r="Z66" i="34"/>
  <c r="Y66" i="34"/>
  <c r="X66" i="34"/>
  <c r="W66" i="34"/>
  <c r="V66" i="34"/>
  <c r="U66" i="34"/>
  <c r="T66" i="34"/>
  <c r="S66" i="34"/>
  <c r="R66" i="34"/>
  <c r="Q66" i="34"/>
  <c r="O66" i="34"/>
  <c r="P66" i="34" s="1"/>
  <c r="N66" i="34"/>
  <c r="M66" i="34"/>
  <c r="L66" i="34"/>
  <c r="K66" i="34"/>
  <c r="J66" i="34"/>
  <c r="I66" i="34"/>
  <c r="H66" i="34"/>
  <c r="G66" i="34"/>
  <c r="F66" i="34"/>
  <c r="AD65" i="34"/>
  <c r="AC65" i="34"/>
  <c r="AB65" i="34"/>
  <c r="AA65" i="34"/>
  <c r="Z65" i="34"/>
  <c r="Y65" i="34"/>
  <c r="X65" i="34"/>
  <c r="W65" i="34"/>
  <c r="V65" i="34"/>
  <c r="U65" i="34"/>
  <c r="T65" i="34"/>
  <c r="S65" i="34"/>
  <c r="R65" i="34"/>
  <c r="Q65" i="34"/>
  <c r="P65" i="34"/>
  <c r="O65" i="34"/>
  <c r="M65" i="34"/>
  <c r="N65" i="34" s="1"/>
  <c r="L65" i="34"/>
  <c r="K65" i="34"/>
  <c r="J65" i="34"/>
  <c r="I65" i="34"/>
  <c r="H65" i="34"/>
  <c r="G65" i="34"/>
  <c r="F65" i="34"/>
  <c r="AD64" i="34"/>
  <c r="AC64" i="34"/>
  <c r="AB64" i="34"/>
  <c r="AA64" i="34"/>
  <c r="Z64" i="34"/>
  <c r="Y64" i="34"/>
  <c r="X64" i="34"/>
  <c r="W64" i="34"/>
  <c r="V64" i="34"/>
  <c r="U64" i="34"/>
  <c r="T64" i="34"/>
  <c r="S64" i="34"/>
  <c r="R64" i="34"/>
  <c r="Q64" i="34"/>
  <c r="N64" i="34"/>
  <c r="O64" i="34" s="1"/>
  <c r="P64" i="34" s="1"/>
  <c r="M64" i="34"/>
  <c r="L64" i="34"/>
  <c r="K64" i="34"/>
  <c r="J64" i="34"/>
  <c r="I64" i="34"/>
  <c r="H64" i="34"/>
  <c r="G64" i="34"/>
  <c r="F64" i="34"/>
  <c r="AD63" i="34"/>
  <c r="AC63" i="34"/>
  <c r="AB63" i="34"/>
  <c r="AA63" i="34"/>
  <c r="Z63" i="34"/>
  <c r="Y63" i="34"/>
  <c r="X63" i="34"/>
  <c r="W63" i="34"/>
  <c r="V63" i="34"/>
  <c r="U63" i="34"/>
  <c r="T63" i="34"/>
  <c r="S63" i="34"/>
  <c r="R63" i="34"/>
  <c r="Q63" i="34"/>
  <c r="P63" i="34"/>
  <c r="N63" i="34"/>
  <c r="O63" i="34" s="1"/>
  <c r="M63" i="34"/>
  <c r="L63" i="34"/>
  <c r="K63" i="34"/>
  <c r="J63" i="34"/>
  <c r="I63" i="34"/>
  <c r="H63" i="34"/>
  <c r="G63" i="34"/>
  <c r="F63" i="34"/>
  <c r="AD62" i="34"/>
  <c r="AC62" i="34"/>
  <c r="AB62" i="34"/>
  <c r="AA62" i="34"/>
  <c r="Z62" i="34"/>
  <c r="Y62" i="34"/>
  <c r="X62" i="34"/>
  <c r="W62" i="34"/>
  <c r="V62" i="34"/>
  <c r="U62" i="34"/>
  <c r="T62" i="34"/>
  <c r="S62" i="34"/>
  <c r="R62" i="34"/>
  <c r="Q62" i="34"/>
  <c r="P62" i="34"/>
  <c r="O62" i="34"/>
  <c r="N62" i="34"/>
  <c r="M62" i="34"/>
  <c r="K62" i="34"/>
  <c r="L62" i="34" s="1"/>
  <c r="J62" i="34"/>
  <c r="I62" i="34"/>
  <c r="H62" i="34"/>
  <c r="G62" i="34"/>
  <c r="F62" i="34"/>
  <c r="AD61" i="34"/>
  <c r="AC61" i="34"/>
  <c r="AB61" i="34"/>
  <c r="AA61" i="34"/>
  <c r="Z61" i="34"/>
  <c r="Y61" i="34"/>
  <c r="X61" i="34"/>
  <c r="W61" i="34"/>
  <c r="U61" i="34"/>
  <c r="V61" i="34" s="1"/>
  <c r="T61" i="34"/>
  <c r="S61" i="34"/>
  <c r="R61" i="34"/>
  <c r="Q61" i="34"/>
  <c r="P61" i="34"/>
  <c r="O61" i="34"/>
  <c r="N61" i="34"/>
  <c r="M61" i="34"/>
  <c r="L61" i="34"/>
  <c r="K61" i="34"/>
  <c r="J61" i="34"/>
  <c r="I61" i="34"/>
  <c r="H61" i="34"/>
  <c r="G61" i="34"/>
  <c r="F61" i="34"/>
  <c r="AD60" i="34"/>
  <c r="AC60" i="34"/>
  <c r="AB60" i="34"/>
  <c r="AA60" i="34"/>
  <c r="Z60" i="34"/>
  <c r="Y60" i="34"/>
  <c r="X60" i="34"/>
  <c r="V60" i="34"/>
  <c r="W60" i="34" s="1"/>
  <c r="U60" i="34"/>
  <c r="T60" i="34"/>
  <c r="S60" i="34"/>
  <c r="R60" i="34"/>
  <c r="Q60" i="34"/>
  <c r="P60" i="34"/>
  <c r="O60" i="34"/>
  <c r="N60" i="34"/>
  <c r="M60" i="34"/>
  <c r="L60" i="34"/>
  <c r="K60" i="34"/>
  <c r="J60" i="34"/>
  <c r="I60" i="34"/>
  <c r="H60" i="34"/>
  <c r="G60" i="34"/>
  <c r="F60" i="34"/>
  <c r="AD59" i="34"/>
  <c r="AC59" i="34"/>
  <c r="AB59" i="34"/>
  <c r="AA59" i="34"/>
  <c r="Z59" i="34"/>
  <c r="Y59" i="34"/>
  <c r="X59" i="34"/>
  <c r="W59" i="34"/>
  <c r="V59" i="34"/>
  <c r="U59" i="34"/>
  <c r="T59" i="34"/>
  <c r="S59" i="34"/>
  <c r="R59" i="34"/>
  <c r="Q59" i="34"/>
  <c r="P59" i="34"/>
  <c r="O59" i="34"/>
  <c r="M59" i="34"/>
  <c r="N59" i="34" s="1"/>
  <c r="L59" i="34"/>
  <c r="K59" i="34"/>
  <c r="J59" i="34"/>
  <c r="I59" i="34"/>
  <c r="H59" i="34"/>
  <c r="G59" i="34"/>
  <c r="F59" i="34"/>
  <c r="AD58" i="34"/>
  <c r="AC58" i="34"/>
  <c r="AB58" i="34"/>
  <c r="AA58" i="34"/>
  <c r="Z58" i="34"/>
  <c r="Y58" i="34"/>
  <c r="X58" i="34"/>
  <c r="W58" i="34"/>
  <c r="V58" i="34"/>
  <c r="U58" i="34"/>
  <c r="T58" i="34"/>
  <c r="S58" i="34"/>
  <c r="R58" i="34"/>
  <c r="O58" i="34"/>
  <c r="P58" i="34" s="1"/>
  <c r="Q58" i="34" s="1"/>
  <c r="N58" i="34"/>
  <c r="M58" i="34"/>
  <c r="L58" i="34"/>
  <c r="K58" i="34"/>
  <c r="J58" i="34"/>
  <c r="I58" i="34"/>
  <c r="H58" i="34"/>
  <c r="G58" i="34"/>
  <c r="F58" i="34"/>
  <c r="AD57" i="34"/>
  <c r="AC57" i="34"/>
  <c r="AB57" i="34"/>
  <c r="AA57" i="34"/>
  <c r="Z57" i="34"/>
  <c r="Y57" i="34"/>
  <c r="X57" i="34"/>
  <c r="W57" i="34"/>
  <c r="V57" i="34"/>
  <c r="U57" i="34"/>
  <c r="T57" i="34"/>
  <c r="S57" i="34"/>
  <c r="Q57" i="34"/>
  <c r="R57" i="34" s="1"/>
  <c r="P57" i="34"/>
  <c r="O57" i="34"/>
  <c r="N57" i="34"/>
  <c r="M57" i="34"/>
  <c r="L57" i="34"/>
  <c r="K57" i="34"/>
  <c r="J57" i="34"/>
  <c r="I57" i="34"/>
  <c r="H57" i="34"/>
  <c r="G57" i="34"/>
  <c r="F57" i="34"/>
  <c r="AD56" i="34"/>
  <c r="AC56" i="34"/>
  <c r="AB56" i="34"/>
  <c r="AA56" i="34"/>
  <c r="Z56" i="34"/>
  <c r="Y56" i="34"/>
  <c r="X56" i="34"/>
  <c r="W56" i="34"/>
  <c r="V56" i="34"/>
  <c r="U56" i="34"/>
  <c r="T56" i="34"/>
  <c r="S56" i="34"/>
  <c r="R56" i="34"/>
  <c r="Q56" i="34"/>
  <c r="O56" i="34"/>
  <c r="P56" i="34" s="1"/>
  <c r="N56" i="34"/>
  <c r="M56" i="34"/>
  <c r="L56" i="34"/>
  <c r="K56" i="34"/>
  <c r="J56" i="34"/>
  <c r="I56" i="34"/>
  <c r="H56" i="34"/>
  <c r="G56" i="34"/>
  <c r="F56" i="34"/>
  <c r="AD55" i="34"/>
  <c r="AC55" i="34"/>
  <c r="AB55" i="34"/>
  <c r="AA55" i="34"/>
  <c r="Z55" i="34"/>
  <c r="Y55" i="34"/>
  <c r="X55" i="34"/>
  <c r="W55" i="34"/>
  <c r="U55" i="34"/>
  <c r="V55" i="34" s="1"/>
  <c r="T55" i="34"/>
  <c r="S55" i="34"/>
  <c r="R55" i="34"/>
  <c r="Q55" i="34"/>
  <c r="P55" i="34"/>
  <c r="O55" i="34"/>
  <c r="N55" i="34"/>
  <c r="M55" i="34"/>
  <c r="L55" i="34"/>
  <c r="K55" i="34"/>
  <c r="J55" i="34"/>
  <c r="I55" i="34"/>
  <c r="H55" i="34"/>
  <c r="G55" i="34"/>
  <c r="F55" i="34"/>
  <c r="AD54" i="34"/>
  <c r="AC54" i="34"/>
  <c r="AB54" i="34"/>
  <c r="AA54" i="34"/>
  <c r="Z54" i="34"/>
  <c r="Y54" i="34"/>
  <c r="X54" i="34"/>
  <c r="W54" i="34"/>
  <c r="V54" i="34"/>
  <c r="U54" i="34"/>
  <c r="T54" i="34"/>
  <c r="S54" i="34"/>
  <c r="R54" i="34"/>
  <c r="Q54" i="34"/>
  <c r="P54" i="34"/>
  <c r="O54" i="34"/>
  <c r="N54" i="34"/>
  <c r="K54" i="34"/>
  <c r="L54" i="34" s="1"/>
  <c r="M54" i="34" s="1"/>
  <c r="J54" i="34"/>
  <c r="I54" i="34"/>
  <c r="H54" i="34"/>
  <c r="G54" i="34"/>
  <c r="F54" i="34"/>
  <c r="AD53" i="34"/>
  <c r="AC53" i="34"/>
  <c r="AB53" i="34"/>
  <c r="AA53" i="34"/>
  <c r="Z53" i="34"/>
  <c r="Y53" i="34"/>
  <c r="X53" i="34"/>
  <c r="W53" i="34"/>
  <c r="U53" i="34"/>
  <c r="V53" i="34" s="1"/>
  <c r="T53" i="34"/>
  <c r="S53" i="34"/>
  <c r="R53" i="34"/>
  <c r="Q53" i="34"/>
  <c r="P53" i="34"/>
  <c r="O53" i="34"/>
  <c r="N53" i="34"/>
  <c r="M53" i="34"/>
  <c r="L53" i="34"/>
  <c r="K53" i="34"/>
  <c r="J53" i="34"/>
  <c r="I53" i="34"/>
  <c r="H53" i="34"/>
  <c r="G53" i="34"/>
  <c r="F53" i="34"/>
  <c r="AD52" i="34"/>
  <c r="AC52" i="34"/>
  <c r="AB52" i="34"/>
  <c r="AA52" i="34"/>
  <c r="Z52" i="34"/>
  <c r="Y52" i="34"/>
  <c r="X52" i="34"/>
  <c r="W52" i="34"/>
  <c r="V52" i="34"/>
  <c r="T52" i="34"/>
  <c r="U52" i="34" s="1"/>
  <c r="S52" i="34"/>
  <c r="R52" i="34"/>
  <c r="Q52" i="34"/>
  <c r="P52" i="34"/>
  <c r="O52" i="34"/>
  <c r="N52" i="34"/>
  <c r="M52" i="34"/>
  <c r="L52" i="34"/>
  <c r="K52" i="34"/>
  <c r="J52" i="34"/>
  <c r="I52" i="34"/>
  <c r="H52" i="34"/>
  <c r="G52" i="34"/>
  <c r="F52" i="34"/>
  <c r="AD51" i="34"/>
  <c r="AC51" i="34"/>
  <c r="AB51" i="34"/>
  <c r="AA51" i="34"/>
  <c r="Z51" i="34"/>
  <c r="Y51" i="34"/>
  <c r="X51" i="34"/>
  <c r="W51" i="34"/>
  <c r="V51" i="34"/>
  <c r="U51" i="34"/>
  <c r="T51" i="34"/>
  <c r="R51" i="34"/>
  <c r="S51" i="34" s="1"/>
  <c r="Q51" i="34"/>
  <c r="P51" i="34"/>
  <c r="O51" i="34"/>
  <c r="N51" i="34"/>
  <c r="M51" i="34"/>
  <c r="L51" i="34"/>
  <c r="K51" i="34"/>
  <c r="J51" i="34"/>
  <c r="I51" i="34"/>
  <c r="H51" i="34"/>
  <c r="G51" i="34"/>
  <c r="F51" i="34"/>
  <c r="AD50" i="34"/>
  <c r="AC50" i="34"/>
  <c r="AB50" i="34"/>
  <c r="AA50" i="34"/>
  <c r="Z50" i="34"/>
  <c r="Y50" i="34"/>
  <c r="X50" i="34"/>
  <c r="W50" i="34"/>
  <c r="V50" i="34"/>
  <c r="U50" i="34"/>
  <c r="T50" i="34"/>
  <c r="S50" i="34"/>
  <c r="R50" i="34"/>
  <c r="P50" i="34"/>
  <c r="Q50" i="34" s="1"/>
  <c r="O50" i="34"/>
  <c r="N50" i="34"/>
  <c r="M50" i="34"/>
  <c r="L50" i="34"/>
  <c r="K50" i="34"/>
  <c r="J50" i="34"/>
  <c r="I50" i="34"/>
  <c r="H50" i="34"/>
  <c r="G50" i="34"/>
  <c r="F50" i="34"/>
  <c r="AD49" i="34"/>
  <c r="AC49" i="34"/>
  <c r="AB49" i="34"/>
  <c r="AA49" i="34"/>
  <c r="Z49" i="34"/>
  <c r="Y49" i="34"/>
  <c r="X49" i="34"/>
  <c r="W49" i="34"/>
  <c r="V49" i="34"/>
  <c r="U49" i="34"/>
  <c r="T49" i="34"/>
  <c r="S49" i="34"/>
  <c r="R49" i="34"/>
  <c r="Q49" i="34"/>
  <c r="P49" i="34"/>
  <c r="O49" i="34"/>
  <c r="M49" i="34"/>
  <c r="N49" i="34" s="1"/>
  <c r="L49" i="34"/>
  <c r="K49" i="34"/>
  <c r="J49" i="34"/>
  <c r="I49" i="34"/>
  <c r="H49" i="34"/>
  <c r="G49" i="34"/>
  <c r="F49" i="34"/>
  <c r="AD48" i="34"/>
  <c r="AC48" i="34"/>
  <c r="AB48" i="34"/>
  <c r="AA48" i="34"/>
  <c r="Z48" i="34"/>
  <c r="Y48" i="34"/>
  <c r="X48" i="34"/>
  <c r="W48" i="34"/>
  <c r="V48" i="34"/>
  <c r="U48" i="34"/>
  <c r="T48" i="34"/>
  <c r="R48" i="34"/>
  <c r="S48" i="34" s="1"/>
  <c r="Q48" i="34"/>
  <c r="P48" i="34"/>
  <c r="O48" i="34"/>
  <c r="N48" i="34"/>
  <c r="M48" i="34"/>
  <c r="L48" i="34"/>
  <c r="K48" i="34"/>
  <c r="J48" i="34"/>
  <c r="I48" i="34"/>
  <c r="H48" i="34"/>
  <c r="G48" i="34"/>
  <c r="F48" i="34"/>
  <c r="AD47" i="34"/>
  <c r="AC47" i="34"/>
  <c r="AB47" i="34"/>
  <c r="AA47" i="34"/>
  <c r="Z47" i="34"/>
  <c r="Y47" i="34"/>
  <c r="X47" i="34"/>
  <c r="W47" i="34"/>
  <c r="V47" i="34"/>
  <c r="U47" i="34"/>
  <c r="T47" i="34"/>
  <c r="S47" i="34"/>
  <c r="Q47" i="34"/>
  <c r="R47" i="34" s="1"/>
  <c r="P47" i="34"/>
  <c r="O47" i="34"/>
  <c r="N47" i="34"/>
  <c r="M47" i="34"/>
  <c r="L47" i="34"/>
  <c r="K47" i="34"/>
  <c r="J47" i="34"/>
  <c r="I47" i="34"/>
  <c r="H47" i="34"/>
  <c r="G47" i="34"/>
  <c r="F47" i="34"/>
  <c r="AD46" i="34"/>
  <c r="AC46" i="34"/>
  <c r="AB46" i="34"/>
  <c r="AA46" i="34"/>
  <c r="Z46" i="34"/>
  <c r="Y46" i="34"/>
  <c r="X46" i="34"/>
  <c r="W46" i="34"/>
  <c r="V46" i="34"/>
  <c r="U46" i="34"/>
  <c r="T46" i="34"/>
  <c r="S46" i="34"/>
  <c r="R46" i="34"/>
  <c r="Q46" i="34"/>
  <c r="P46" i="34"/>
  <c r="O46" i="34"/>
  <c r="N46" i="34"/>
  <c r="M46" i="34"/>
  <c r="K46" i="34"/>
  <c r="L46" i="34" s="1"/>
  <c r="J46" i="34"/>
  <c r="I46" i="34"/>
  <c r="H46" i="34"/>
  <c r="G46" i="34"/>
  <c r="F46" i="34"/>
  <c r="AD45" i="34"/>
  <c r="AC45" i="34"/>
  <c r="AB45" i="34"/>
  <c r="AA45" i="34"/>
  <c r="Z45" i="34"/>
  <c r="Y45" i="34"/>
  <c r="X45" i="34"/>
  <c r="W45" i="34"/>
  <c r="V45" i="34"/>
  <c r="U45" i="34"/>
  <c r="T45" i="34"/>
  <c r="S45" i="34"/>
  <c r="R45" i="34"/>
  <c r="Q45" i="34"/>
  <c r="P45" i="34"/>
  <c r="O45" i="34"/>
  <c r="N45" i="34"/>
  <c r="M45" i="34"/>
  <c r="L45" i="34"/>
  <c r="K45" i="34"/>
  <c r="J45" i="34"/>
  <c r="I45" i="34"/>
  <c r="H45" i="34"/>
  <c r="G45" i="34"/>
  <c r="F45" i="34"/>
  <c r="AD44" i="34"/>
  <c r="AC44" i="34"/>
  <c r="AB44" i="34"/>
  <c r="AA44" i="34"/>
  <c r="Z44" i="34"/>
  <c r="Y44" i="34"/>
  <c r="X44" i="34"/>
  <c r="W44" i="34"/>
  <c r="V44" i="34"/>
  <c r="T44" i="34"/>
  <c r="U44" i="34" s="1"/>
  <c r="S44" i="34"/>
  <c r="R44" i="34"/>
  <c r="Q44" i="34"/>
  <c r="P44" i="34"/>
  <c r="O44" i="34"/>
  <c r="N44" i="34"/>
  <c r="M44" i="34"/>
  <c r="L44" i="34"/>
  <c r="K44" i="34"/>
  <c r="J44" i="34"/>
  <c r="I44" i="34"/>
  <c r="H44" i="34"/>
  <c r="G44" i="34"/>
  <c r="F44" i="34"/>
  <c r="AD43" i="34"/>
  <c r="AC43" i="34"/>
  <c r="AB43" i="34"/>
  <c r="AA43" i="34"/>
  <c r="Z43" i="34"/>
  <c r="Y43" i="34"/>
  <c r="X43" i="34"/>
  <c r="W43" i="34"/>
  <c r="V43" i="34"/>
  <c r="U43" i="34"/>
  <c r="T43" i="34"/>
  <c r="R43" i="34"/>
  <c r="S43" i="34" s="1"/>
  <c r="Q43" i="34"/>
  <c r="P43" i="34"/>
  <c r="O43" i="34"/>
  <c r="N43" i="34"/>
  <c r="M43" i="34"/>
  <c r="L43" i="34"/>
  <c r="K43" i="34"/>
  <c r="J43" i="34"/>
  <c r="I43" i="34"/>
  <c r="H43" i="34"/>
  <c r="G43" i="34"/>
  <c r="F43" i="34"/>
  <c r="AD42" i="34"/>
  <c r="AC42" i="34"/>
  <c r="AB42" i="34"/>
  <c r="AA42" i="34"/>
  <c r="Z42" i="34"/>
  <c r="Y42" i="34"/>
  <c r="X42" i="34"/>
  <c r="W42" i="34"/>
  <c r="V42" i="34"/>
  <c r="U42" i="34"/>
  <c r="T42" i="34"/>
  <c r="R42" i="34"/>
  <c r="S42" i="34" s="1"/>
  <c r="Q42" i="34"/>
  <c r="P42" i="34"/>
  <c r="O42" i="34"/>
  <c r="N42" i="34"/>
  <c r="M42" i="34"/>
  <c r="L42" i="34"/>
  <c r="K42" i="34"/>
  <c r="J42" i="34"/>
  <c r="I42" i="34"/>
  <c r="H42" i="34"/>
  <c r="G42" i="34"/>
  <c r="F42" i="34"/>
  <c r="AD41" i="34"/>
  <c r="AC41" i="34"/>
  <c r="AB41" i="34"/>
  <c r="AA41" i="34"/>
  <c r="Z41" i="34"/>
  <c r="Y41" i="34"/>
  <c r="X41" i="34"/>
  <c r="W41" i="34"/>
  <c r="V41" i="34"/>
  <c r="U41" i="34"/>
  <c r="T41" i="34"/>
  <c r="R41" i="34"/>
  <c r="S41" i="34" s="1"/>
  <c r="Q41" i="34"/>
  <c r="P41" i="34"/>
  <c r="O41" i="34"/>
  <c r="N41" i="34"/>
  <c r="M41" i="34"/>
  <c r="L41" i="34"/>
  <c r="K41" i="34"/>
  <c r="J41" i="34"/>
  <c r="I41" i="34"/>
  <c r="H41" i="34"/>
  <c r="G41" i="34"/>
  <c r="F41" i="34"/>
  <c r="AD40" i="34"/>
  <c r="AC40" i="34"/>
  <c r="AB40" i="34"/>
  <c r="AA40" i="34"/>
  <c r="Z40" i="34"/>
  <c r="Y40" i="34"/>
  <c r="X40" i="34"/>
  <c r="W40" i="34"/>
  <c r="U40" i="34"/>
  <c r="V40" i="34" s="1"/>
  <c r="T40" i="34"/>
  <c r="S40" i="34"/>
  <c r="R40" i="34"/>
  <c r="Q40" i="34"/>
  <c r="P40" i="34"/>
  <c r="O40" i="34"/>
  <c r="N40" i="34"/>
  <c r="M40" i="34"/>
  <c r="L40" i="34"/>
  <c r="K40" i="34"/>
  <c r="J40" i="34"/>
  <c r="I40" i="34"/>
  <c r="H40" i="34"/>
  <c r="G40" i="34"/>
  <c r="F40" i="34"/>
  <c r="AD39" i="34"/>
  <c r="AC39" i="34"/>
  <c r="AB39" i="34"/>
  <c r="AA39" i="34"/>
  <c r="Z39" i="34"/>
  <c r="Y39" i="34"/>
  <c r="X39" i="34"/>
  <c r="W39" i="34"/>
  <c r="V39" i="34"/>
  <c r="U39" i="34"/>
  <c r="T39" i="34"/>
  <c r="S39" i="34"/>
  <c r="R39" i="34"/>
  <c r="P39" i="34"/>
  <c r="Q39" i="34" s="1"/>
  <c r="O39" i="34"/>
  <c r="N39" i="34"/>
  <c r="M39" i="34"/>
  <c r="L39" i="34"/>
  <c r="K39" i="34"/>
  <c r="J39" i="34"/>
  <c r="I39" i="34"/>
  <c r="H39" i="34"/>
  <c r="G39" i="34"/>
  <c r="F39" i="34"/>
  <c r="AD38" i="34"/>
  <c r="AC38" i="34"/>
  <c r="AB38" i="34"/>
  <c r="AA38" i="34"/>
  <c r="Z38" i="34"/>
  <c r="Y38" i="34"/>
  <c r="X38" i="34"/>
  <c r="W38" i="34"/>
  <c r="V38" i="34"/>
  <c r="U38" i="34"/>
  <c r="T38" i="34"/>
  <c r="S38" i="34"/>
  <c r="R38" i="34"/>
  <c r="Q38" i="34"/>
  <c r="P38" i="34"/>
  <c r="O38" i="34"/>
  <c r="N38" i="34"/>
  <c r="M38" i="34"/>
  <c r="L38" i="34"/>
  <c r="K38" i="34"/>
  <c r="J38" i="34"/>
  <c r="I38" i="34"/>
  <c r="H38" i="34"/>
  <c r="G38" i="34"/>
  <c r="F38" i="34"/>
  <c r="AD37" i="34"/>
  <c r="AC37" i="34"/>
  <c r="AB37" i="34"/>
  <c r="AA37" i="34"/>
  <c r="Z37" i="34"/>
  <c r="Y37" i="34"/>
  <c r="X37" i="34"/>
  <c r="W37" i="34"/>
  <c r="U37" i="34"/>
  <c r="V37" i="34" s="1"/>
  <c r="T37" i="34"/>
  <c r="S37" i="34"/>
  <c r="R37" i="34"/>
  <c r="Q37" i="34"/>
  <c r="P37" i="34"/>
  <c r="O37" i="34"/>
  <c r="N37" i="34"/>
  <c r="M37" i="34"/>
  <c r="L37" i="34"/>
  <c r="K37" i="34"/>
  <c r="J37" i="34"/>
  <c r="I37" i="34"/>
  <c r="H37" i="34"/>
  <c r="G37" i="34"/>
  <c r="F37" i="34"/>
  <c r="AD36" i="34"/>
  <c r="AC36" i="34"/>
  <c r="AB36" i="34"/>
  <c r="AA36" i="34"/>
  <c r="Z36" i="34"/>
  <c r="Y36" i="34"/>
  <c r="X36" i="34"/>
  <c r="W36" i="34"/>
  <c r="V36" i="34"/>
  <c r="U36" i="34"/>
  <c r="T36" i="34"/>
  <c r="S36" i="34"/>
  <c r="R36" i="34"/>
  <c r="Q36" i="34"/>
  <c r="P36" i="34"/>
  <c r="O36" i="34"/>
  <c r="N36" i="34"/>
  <c r="M36" i="34"/>
  <c r="L36" i="34"/>
  <c r="K36" i="34"/>
  <c r="J36" i="34"/>
  <c r="H36" i="34"/>
  <c r="I36" i="34" s="1"/>
  <c r="G36" i="34"/>
  <c r="F36" i="34"/>
  <c r="AD35" i="34"/>
  <c r="AC35" i="34"/>
  <c r="AB35" i="34"/>
  <c r="AA35" i="34"/>
  <c r="Z35" i="34"/>
  <c r="Y35" i="34"/>
  <c r="X35" i="34"/>
  <c r="W35" i="34"/>
  <c r="U35" i="34"/>
  <c r="V35" i="34" s="1"/>
  <c r="T35" i="34"/>
  <c r="S35" i="34"/>
  <c r="R35" i="34"/>
  <c r="Q35" i="34"/>
  <c r="P35" i="34"/>
  <c r="O35" i="34"/>
  <c r="N35" i="34"/>
  <c r="M35" i="34"/>
  <c r="L35" i="34"/>
  <c r="K35" i="34"/>
  <c r="J35" i="34"/>
  <c r="I35" i="34"/>
  <c r="H35" i="34"/>
  <c r="G35" i="34"/>
  <c r="F35" i="34"/>
  <c r="AD34" i="34"/>
  <c r="AC34" i="34"/>
  <c r="AB34" i="34"/>
  <c r="AA34" i="34"/>
  <c r="Z34" i="34"/>
  <c r="Y34" i="34"/>
  <c r="X34" i="34"/>
  <c r="W34" i="34"/>
  <c r="V34" i="34"/>
  <c r="U34" i="34"/>
  <c r="T34" i="34"/>
  <c r="S34" i="34"/>
  <c r="Q34" i="34"/>
  <c r="R34" i="34" s="1"/>
  <c r="P34" i="34"/>
  <c r="O34" i="34"/>
  <c r="N34" i="34"/>
  <c r="M34" i="34"/>
  <c r="L34" i="34"/>
  <c r="K34" i="34"/>
  <c r="J34" i="34"/>
  <c r="I34" i="34"/>
  <c r="H34" i="34"/>
  <c r="G34" i="34"/>
  <c r="F34" i="34"/>
  <c r="AD33" i="34"/>
  <c r="AC33" i="34"/>
  <c r="AB33" i="34"/>
  <c r="AA33" i="34"/>
  <c r="Z33" i="34"/>
  <c r="Y33" i="34"/>
  <c r="X33" i="34"/>
  <c r="W33" i="34"/>
  <c r="V33" i="34"/>
  <c r="U33" i="34"/>
  <c r="T33" i="34"/>
  <c r="R33" i="34"/>
  <c r="S33" i="34" s="1"/>
  <c r="Q33" i="34"/>
  <c r="P33" i="34"/>
  <c r="O33" i="34"/>
  <c r="N33" i="34"/>
  <c r="M33" i="34"/>
  <c r="L33" i="34"/>
  <c r="K33" i="34"/>
  <c r="J33" i="34"/>
  <c r="I33" i="34"/>
  <c r="H33" i="34"/>
  <c r="G33" i="34"/>
  <c r="F33" i="34"/>
  <c r="AD32" i="34"/>
  <c r="AC32" i="34"/>
  <c r="AB32" i="34"/>
  <c r="AA32" i="34"/>
  <c r="Z32" i="34"/>
  <c r="Y32" i="34"/>
  <c r="X32" i="34"/>
  <c r="W32" i="34"/>
  <c r="V32" i="34"/>
  <c r="U32" i="34"/>
  <c r="T32" i="34"/>
  <c r="S32" i="34"/>
  <c r="Q32" i="34"/>
  <c r="R32" i="34" s="1"/>
  <c r="P32" i="34"/>
  <c r="O32" i="34"/>
  <c r="N32" i="34"/>
  <c r="M32" i="34"/>
  <c r="L32" i="34"/>
  <c r="K32" i="34"/>
  <c r="J32" i="34"/>
  <c r="I32" i="34"/>
  <c r="H32" i="34"/>
  <c r="G32" i="34"/>
  <c r="F32" i="34"/>
  <c r="AD31" i="34"/>
  <c r="AC31" i="34"/>
  <c r="AB31" i="34"/>
  <c r="AA31" i="34"/>
  <c r="Z31" i="34"/>
  <c r="Y31" i="34"/>
  <c r="X31" i="34"/>
  <c r="W31" i="34"/>
  <c r="V31" i="34"/>
  <c r="U31" i="34"/>
  <c r="T31" i="34"/>
  <c r="S31" i="34"/>
  <c r="Q31" i="34"/>
  <c r="R31" i="34" s="1"/>
  <c r="P31" i="34"/>
  <c r="O31" i="34"/>
  <c r="N31" i="34"/>
  <c r="M31" i="34"/>
  <c r="L31" i="34"/>
  <c r="K31" i="34"/>
  <c r="J31" i="34"/>
  <c r="I31" i="34"/>
  <c r="H31" i="34"/>
  <c r="G31" i="34"/>
  <c r="F31" i="34"/>
  <c r="AD30" i="34"/>
  <c r="AC30" i="34"/>
  <c r="AB30" i="34"/>
  <c r="AA30" i="34"/>
  <c r="Z30" i="34"/>
  <c r="Y30" i="34"/>
  <c r="X30" i="34"/>
  <c r="W30" i="34"/>
  <c r="V30" i="34"/>
  <c r="U30" i="34"/>
  <c r="T30" i="34"/>
  <c r="S30" i="34"/>
  <c r="R30" i="34"/>
  <c r="P30" i="34"/>
  <c r="Q30" i="34" s="1"/>
  <c r="O30" i="34"/>
  <c r="N30" i="34"/>
  <c r="M30" i="34"/>
  <c r="L30" i="34"/>
  <c r="K30" i="34"/>
  <c r="J30" i="34"/>
  <c r="I30" i="34"/>
  <c r="H30" i="34"/>
  <c r="G30" i="34"/>
  <c r="F30" i="34"/>
  <c r="AD29" i="34"/>
  <c r="AC29" i="34"/>
  <c r="AB29" i="34"/>
  <c r="AA29" i="34"/>
  <c r="Z29" i="34"/>
  <c r="Y29" i="34"/>
  <c r="X29" i="34"/>
  <c r="W29" i="34"/>
  <c r="V29" i="34"/>
  <c r="U29" i="34"/>
  <c r="T29" i="34"/>
  <c r="S29" i="34"/>
  <c r="R29" i="34"/>
  <c r="Q29" i="34"/>
  <c r="P29" i="34"/>
  <c r="O29" i="34"/>
  <c r="N29" i="34"/>
  <c r="M29" i="34"/>
  <c r="L29" i="34"/>
  <c r="I29" i="34"/>
  <c r="J29" i="34" s="1"/>
  <c r="K29" i="34" s="1"/>
  <c r="H29" i="34"/>
  <c r="G29" i="34"/>
  <c r="F29" i="34"/>
  <c r="AD28" i="34"/>
  <c r="AC28" i="34"/>
  <c r="AB28" i="34"/>
  <c r="AA28" i="34"/>
  <c r="Z28" i="34"/>
  <c r="Y28" i="34"/>
  <c r="X28" i="34"/>
  <c r="W28" i="34"/>
  <c r="V28" i="34"/>
  <c r="U28" i="34"/>
  <c r="T28" i="34"/>
  <c r="S28" i="34"/>
  <c r="R28" i="34"/>
  <c r="O28" i="34"/>
  <c r="P28" i="34" s="1"/>
  <c r="Q28" i="34" s="1"/>
  <c r="N28" i="34"/>
  <c r="M28" i="34"/>
  <c r="L28" i="34"/>
  <c r="K28" i="34"/>
  <c r="J28" i="34"/>
  <c r="I28" i="34"/>
  <c r="H28" i="34"/>
  <c r="G28" i="34"/>
  <c r="F28" i="34"/>
  <c r="AD27" i="34"/>
  <c r="AC27" i="34"/>
  <c r="AB27" i="34"/>
  <c r="AA27" i="34"/>
  <c r="Z27" i="34"/>
  <c r="Y27" i="34"/>
  <c r="X27" i="34"/>
  <c r="W27" i="34"/>
  <c r="V27" i="34"/>
  <c r="T27" i="34"/>
  <c r="U27" i="34" s="1"/>
  <c r="S27" i="34"/>
  <c r="R27" i="34"/>
  <c r="Q27" i="34"/>
  <c r="P27" i="34"/>
  <c r="O27" i="34"/>
  <c r="N27" i="34"/>
  <c r="M27" i="34"/>
  <c r="L27" i="34"/>
  <c r="K27" i="34"/>
  <c r="J27" i="34"/>
  <c r="I27" i="34"/>
  <c r="H27" i="34"/>
  <c r="G27" i="34"/>
  <c r="F27" i="34"/>
  <c r="AD26" i="34"/>
  <c r="AC26" i="34"/>
  <c r="AB26" i="34"/>
  <c r="AA26" i="34"/>
  <c r="Z26" i="34"/>
  <c r="Y26" i="34"/>
  <c r="X26" i="34"/>
  <c r="W26" i="34"/>
  <c r="V26" i="34"/>
  <c r="U26" i="34"/>
  <c r="T26" i="34"/>
  <c r="S26" i="34"/>
  <c r="R26" i="34"/>
  <c r="Q26" i="34"/>
  <c r="P26" i="34"/>
  <c r="O26" i="34"/>
  <c r="M26" i="34"/>
  <c r="N26" i="34" s="1"/>
  <c r="L26" i="34"/>
  <c r="K26" i="34"/>
  <c r="J26" i="34"/>
  <c r="I26" i="34"/>
  <c r="H26" i="34"/>
  <c r="G26" i="34"/>
  <c r="F26" i="34"/>
  <c r="AD25" i="34"/>
  <c r="AC25" i="34"/>
  <c r="AB25" i="34"/>
  <c r="AA25" i="34"/>
  <c r="Z25" i="34"/>
  <c r="Y25" i="34"/>
  <c r="X25" i="34"/>
  <c r="W25" i="34"/>
  <c r="V25" i="34"/>
  <c r="U25" i="34"/>
  <c r="T25" i="34"/>
  <c r="S25" i="34"/>
  <c r="R25" i="34"/>
  <c r="P25" i="34"/>
  <c r="Q25" i="34" s="1"/>
  <c r="O25" i="34"/>
  <c r="N25" i="34"/>
  <c r="M25" i="34"/>
  <c r="L25" i="34"/>
  <c r="K25" i="34"/>
  <c r="J25" i="34"/>
  <c r="I25" i="34"/>
  <c r="H25" i="34"/>
  <c r="G25" i="34"/>
  <c r="F25" i="34"/>
  <c r="AD24" i="34"/>
  <c r="AC24" i="34"/>
  <c r="AB24" i="34"/>
  <c r="AA24" i="34"/>
  <c r="Z24" i="34"/>
  <c r="Y24" i="34"/>
  <c r="X24" i="34"/>
  <c r="W24" i="34"/>
  <c r="V24" i="34"/>
  <c r="U24" i="34"/>
  <c r="T24" i="34"/>
  <c r="S24" i="34"/>
  <c r="R24" i="34"/>
  <c r="P24" i="34"/>
  <c r="Q24" i="34" s="1"/>
  <c r="O24" i="34"/>
  <c r="N24" i="34"/>
  <c r="M24" i="34"/>
  <c r="L24" i="34"/>
  <c r="K24" i="34"/>
  <c r="J24" i="34"/>
  <c r="I24" i="34"/>
  <c r="H24" i="34"/>
  <c r="G24" i="34"/>
  <c r="F24" i="34"/>
  <c r="AD23" i="34"/>
  <c r="AC23" i="34"/>
  <c r="AB23" i="34"/>
  <c r="AA23" i="34"/>
  <c r="Z23" i="34"/>
  <c r="Y23" i="34"/>
  <c r="X23" i="34"/>
  <c r="W23" i="34"/>
  <c r="U23" i="34"/>
  <c r="V23" i="34" s="1"/>
  <c r="T23" i="34"/>
  <c r="S23" i="34"/>
  <c r="R23" i="34"/>
  <c r="Q23" i="34"/>
  <c r="P23" i="34"/>
  <c r="O23" i="34"/>
  <c r="N23" i="34"/>
  <c r="M23" i="34"/>
  <c r="L23" i="34"/>
  <c r="K23" i="34"/>
  <c r="J23" i="34"/>
  <c r="I23" i="34"/>
  <c r="H23" i="34"/>
  <c r="G23" i="34"/>
  <c r="F23" i="34"/>
  <c r="AD22" i="34"/>
  <c r="AC22" i="34"/>
  <c r="AB22" i="34"/>
  <c r="AA22" i="34"/>
  <c r="Z22" i="34"/>
  <c r="Y22" i="34"/>
  <c r="X22" i="34"/>
  <c r="W22" i="34"/>
  <c r="V22" i="34"/>
  <c r="U22" i="34"/>
  <c r="T22" i="34"/>
  <c r="S22" i="34"/>
  <c r="R22" i="34"/>
  <c r="Q22" i="34"/>
  <c r="P22" i="34"/>
  <c r="O22" i="34"/>
  <c r="M22" i="34"/>
  <c r="N22" i="34" s="1"/>
  <c r="L22" i="34"/>
  <c r="K22" i="34"/>
  <c r="J22" i="34"/>
  <c r="I22" i="34"/>
  <c r="H22" i="34"/>
  <c r="G22" i="34"/>
  <c r="F22" i="34"/>
  <c r="AD21" i="34"/>
  <c r="AC21" i="34"/>
  <c r="AB21" i="34"/>
  <c r="AA21" i="34"/>
  <c r="Z21" i="34"/>
  <c r="Y21" i="34"/>
  <c r="X21" i="34"/>
  <c r="W21" i="34"/>
  <c r="V21" i="34"/>
  <c r="T21" i="34"/>
  <c r="U21" i="34" s="1"/>
  <c r="S21" i="34"/>
  <c r="R21" i="34"/>
  <c r="Q21" i="34"/>
  <c r="P21" i="34"/>
  <c r="O21" i="34"/>
  <c r="N21" i="34"/>
  <c r="M21" i="34"/>
  <c r="L21" i="34"/>
  <c r="K21" i="34"/>
  <c r="J21" i="34"/>
  <c r="I21" i="34"/>
  <c r="H21" i="34"/>
  <c r="G21" i="34"/>
  <c r="F21" i="34"/>
  <c r="AD20" i="34"/>
  <c r="AC20" i="34"/>
  <c r="AB20" i="34"/>
  <c r="AA20" i="34"/>
  <c r="Z20" i="34"/>
  <c r="Y20" i="34"/>
  <c r="X20" i="34"/>
  <c r="W20" i="34"/>
  <c r="V20" i="34"/>
  <c r="U20" i="34"/>
  <c r="T20" i="34"/>
  <c r="S20" i="34"/>
  <c r="R20" i="34"/>
  <c r="Q20" i="34"/>
  <c r="P20" i="34"/>
  <c r="O20" i="34"/>
  <c r="N20" i="34"/>
  <c r="M20" i="34"/>
  <c r="L20" i="34"/>
  <c r="J20" i="34"/>
  <c r="K20" i="34" s="1"/>
  <c r="I20" i="34"/>
  <c r="H20" i="34"/>
  <c r="G20" i="34"/>
  <c r="F20" i="34"/>
  <c r="AD19" i="34"/>
  <c r="AC19" i="34"/>
  <c r="AB19" i="34"/>
  <c r="AA19" i="34"/>
  <c r="Z19" i="34"/>
  <c r="Y19" i="34"/>
  <c r="X19" i="34"/>
  <c r="W19" i="34"/>
  <c r="V19" i="34"/>
  <c r="U19" i="34"/>
  <c r="T19" i="34"/>
  <c r="S19" i="34"/>
  <c r="R19" i="34"/>
  <c r="P19" i="34"/>
  <c r="Q19" i="34" s="1"/>
  <c r="O19" i="34"/>
  <c r="N19" i="34"/>
  <c r="M19" i="34"/>
  <c r="L19" i="34"/>
  <c r="K19" i="34"/>
  <c r="J19" i="34"/>
  <c r="I19" i="34"/>
  <c r="H19" i="34"/>
  <c r="G19" i="34"/>
  <c r="F19" i="34"/>
  <c r="AD18" i="34"/>
  <c r="AC18" i="34"/>
  <c r="AB18" i="34"/>
  <c r="AA18" i="34"/>
  <c r="Z18" i="34"/>
  <c r="Y18" i="34"/>
  <c r="X18" i="34"/>
  <c r="W18" i="34"/>
  <c r="V18" i="34"/>
  <c r="U18" i="34"/>
  <c r="T18" i="34"/>
  <c r="R18" i="34"/>
  <c r="S18" i="34" s="1"/>
  <c r="Q18" i="34"/>
  <c r="P18" i="34"/>
  <c r="O18" i="34"/>
  <c r="N18" i="34"/>
  <c r="M18" i="34"/>
  <c r="L18" i="34"/>
  <c r="K18" i="34"/>
  <c r="J18" i="34"/>
  <c r="I18" i="34"/>
  <c r="H18" i="34"/>
  <c r="G18" i="34"/>
  <c r="F18" i="34"/>
  <c r="AD17" i="34"/>
  <c r="AC17" i="34"/>
  <c r="AB17" i="34"/>
  <c r="AA17" i="34"/>
  <c r="Z17" i="34"/>
  <c r="Y17" i="34"/>
  <c r="X17" i="34"/>
  <c r="W17" i="34"/>
  <c r="V17" i="34"/>
  <c r="U17" i="34"/>
  <c r="T17" i="34"/>
  <c r="R17" i="34"/>
  <c r="S17" i="34" s="1"/>
  <c r="Q17" i="34"/>
  <c r="P17" i="34"/>
  <c r="O17" i="34"/>
  <c r="N17" i="34"/>
  <c r="M17" i="34"/>
  <c r="L17" i="34"/>
  <c r="K17" i="34"/>
  <c r="J17" i="34"/>
  <c r="I17" i="34"/>
  <c r="H17" i="34"/>
  <c r="G17" i="34"/>
  <c r="F17" i="34"/>
  <c r="AD16" i="34"/>
  <c r="AC16" i="34"/>
  <c r="AB16" i="34"/>
  <c r="AA16" i="34"/>
  <c r="Z16" i="34"/>
  <c r="Y16" i="34"/>
  <c r="X16" i="34"/>
  <c r="W16" i="34"/>
  <c r="V16" i="34"/>
  <c r="U16" i="34"/>
  <c r="T16" i="34"/>
  <c r="S16" i="34"/>
  <c r="R16" i="34"/>
  <c r="O16" i="34"/>
  <c r="P16" i="34" s="1"/>
  <c r="Q16" i="34" s="1"/>
  <c r="N16" i="34"/>
  <c r="M16" i="34"/>
  <c r="L16" i="34"/>
  <c r="K16" i="34"/>
  <c r="J16" i="34"/>
  <c r="I16" i="34"/>
  <c r="H16" i="34"/>
  <c r="G16" i="34"/>
  <c r="F16" i="34"/>
  <c r="AD15" i="34"/>
  <c r="AC15" i="34"/>
  <c r="AB15" i="34"/>
  <c r="AA15" i="34"/>
  <c r="Z15" i="34"/>
  <c r="Y15" i="34"/>
  <c r="X15" i="34"/>
  <c r="W15" i="34"/>
  <c r="V15" i="34"/>
  <c r="U15" i="34"/>
  <c r="T15" i="34"/>
  <c r="S15" i="34"/>
  <c r="R15" i="34"/>
  <c r="P15" i="34"/>
  <c r="Q15" i="34" s="1"/>
  <c r="O15" i="34"/>
  <c r="N15" i="34"/>
  <c r="M15" i="34"/>
  <c r="L15" i="34"/>
  <c r="K15" i="34"/>
  <c r="J15" i="34"/>
  <c r="I15" i="34"/>
  <c r="H15" i="34"/>
  <c r="G15" i="34"/>
  <c r="F15" i="34"/>
  <c r="AD14" i="34"/>
  <c r="AC14" i="34"/>
  <c r="AB14" i="34"/>
  <c r="AA14" i="34"/>
  <c r="Z14" i="34"/>
  <c r="Y14" i="34"/>
  <c r="X14" i="34"/>
  <c r="W14" i="34"/>
  <c r="V14" i="34"/>
  <c r="U14" i="34"/>
  <c r="T14" i="34"/>
  <c r="S14" i="34"/>
  <c r="R14" i="34"/>
  <c r="Q14" i="34"/>
  <c r="P14" i="34"/>
  <c r="O14" i="34"/>
  <c r="N14" i="34"/>
  <c r="M14" i="34"/>
  <c r="L14" i="34"/>
  <c r="I14" i="34"/>
  <c r="J14" i="34" s="1"/>
  <c r="K14" i="34" s="1"/>
  <c r="H14" i="34"/>
  <c r="G14" i="34"/>
  <c r="F14" i="34"/>
  <c r="AD13" i="34"/>
  <c r="AC13" i="34"/>
  <c r="AB13" i="34"/>
  <c r="AA13" i="34"/>
  <c r="Z13" i="34"/>
  <c r="Y13" i="34"/>
  <c r="X13" i="34"/>
  <c r="W13" i="34"/>
  <c r="V13" i="34"/>
  <c r="T13" i="34"/>
  <c r="U13" i="34" s="1"/>
  <c r="S13" i="34"/>
  <c r="R13" i="34"/>
  <c r="Q13" i="34"/>
  <c r="P13" i="34"/>
  <c r="O13" i="34"/>
  <c r="N13" i="34"/>
  <c r="M13" i="34"/>
  <c r="L13" i="34"/>
  <c r="K13" i="34"/>
  <c r="J13" i="34"/>
  <c r="I13" i="34"/>
  <c r="H13" i="34"/>
  <c r="G13" i="34"/>
  <c r="F13" i="34"/>
  <c r="AD12" i="34"/>
  <c r="AC12" i="34"/>
  <c r="AB12" i="34"/>
  <c r="AA12" i="34"/>
  <c r="Z12" i="34"/>
  <c r="Y12" i="34"/>
  <c r="X12" i="34"/>
  <c r="V12" i="34"/>
  <c r="W12" i="34" s="1"/>
  <c r="U12" i="34"/>
  <c r="T12" i="34"/>
  <c r="S12" i="34"/>
  <c r="R12" i="34"/>
  <c r="Q12" i="34"/>
  <c r="P12" i="34"/>
  <c r="O12" i="34"/>
  <c r="N12" i="34"/>
  <c r="M12" i="34"/>
  <c r="L12" i="34"/>
  <c r="K12" i="34"/>
  <c r="J12" i="34"/>
  <c r="I12" i="34"/>
  <c r="H12" i="34"/>
  <c r="G12" i="34"/>
  <c r="F12" i="34"/>
  <c r="AD11" i="34"/>
  <c r="AC11" i="34"/>
  <c r="AB11" i="34"/>
  <c r="AA11" i="34"/>
  <c r="Z11" i="34"/>
  <c r="Y11" i="34"/>
  <c r="X11" i="34"/>
  <c r="W11" i="34"/>
  <c r="V11" i="34"/>
  <c r="T11" i="34"/>
  <c r="U11" i="34" s="1"/>
  <c r="S11" i="34"/>
  <c r="R11" i="34"/>
  <c r="Q11" i="34"/>
  <c r="P11" i="34"/>
  <c r="O11" i="34"/>
  <c r="N11" i="34"/>
  <c r="M11" i="34"/>
  <c r="L11" i="34"/>
  <c r="K11" i="34"/>
  <c r="J11" i="34"/>
  <c r="I11" i="34"/>
  <c r="H11" i="34"/>
  <c r="G11" i="34"/>
  <c r="F11" i="34"/>
  <c r="AD10" i="34"/>
  <c r="AC10" i="34"/>
  <c r="AB10" i="34"/>
  <c r="AA10" i="34"/>
  <c r="Z10" i="34"/>
  <c r="Y10" i="34"/>
  <c r="X10" i="34"/>
  <c r="W10" i="34"/>
  <c r="V10" i="34"/>
  <c r="U10" i="34"/>
  <c r="T10" i="34"/>
  <c r="S10" i="34"/>
  <c r="Q10" i="34"/>
  <c r="R10" i="34" s="1"/>
  <c r="P10" i="34"/>
  <c r="O10" i="34"/>
  <c r="N10" i="34"/>
  <c r="M10" i="34"/>
  <c r="L10" i="34"/>
  <c r="K10" i="34"/>
  <c r="J10" i="34"/>
  <c r="I10" i="34"/>
  <c r="H10" i="34"/>
  <c r="G10" i="34"/>
  <c r="F10" i="34"/>
  <c r="AD9" i="34"/>
  <c r="AC9" i="34"/>
  <c r="AB9" i="34"/>
  <c r="AA9" i="34"/>
  <c r="Z9" i="34"/>
  <c r="Y9" i="34"/>
  <c r="X9" i="34"/>
  <c r="W9" i="34"/>
  <c r="V9" i="34"/>
  <c r="U9" i="34"/>
  <c r="T9" i="34"/>
  <c r="S9" i="34"/>
  <c r="R9" i="34"/>
  <c r="Q9" i="34"/>
  <c r="P9" i="34"/>
  <c r="O9" i="34"/>
  <c r="M9" i="34"/>
  <c r="N9" i="34" s="1"/>
  <c r="L9" i="34"/>
  <c r="K9" i="34"/>
  <c r="J9" i="34"/>
  <c r="I9" i="34"/>
  <c r="H9" i="34"/>
  <c r="G9" i="34"/>
  <c r="F9" i="34"/>
  <c r="AD8" i="34"/>
  <c r="AC8" i="34"/>
  <c r="AB8" i="34"/>
  <c r="AA8" i="34"/>
  <c r="Z8" i="34"/>
  <c r="Y8" i="34"/>
  <c r="X8" i="34"/>
  <c r="W8" i="34"/>
  <c r="V8" i="34"/>
  <c r="T8" i="34"/>
  <c r="U8" i="34" s="1"/>
  <c r="S8" i="34"/>
  <c r="R8" i="34"/>
  <c r="Q8" i="34"/>
  <c r="P8" i="34"/>
  <c r="O8" i="34"/>
  <c r="N8" i="34"/>
  <c r="M8" i="34"/>
  <c r="L8" i="34"/>
  <c r="K8" i="34"/>
  <c r="J8" i="34"/>
  <c r="I8" i="34"/>
  <c r="H8" i="34"/>
  <c r="G8" i="34"/>
  <c r="F8" i="34"/>
  <c r="AD7" i="34"/>
  <c r="AC7" i="34"/>
  <c r="AB7" i="34"/>
  <c r="AA7" i="34"/>
  <c r="Z7" i="34"/>
  <c r="Y7" i="34"/>
  <c r="X7" i="34"/>
  <c r="W7" i="34"/>
  <c r="V7" i="34"/>
  <c r="U7" i="34"/>
  <c r="S7" i="34"/>
  <c r="T7" i="34" s="1"/>
  <c r="R7" i="34"/>
  <c r="Q7" i="34"/>
  <c r="P7" i="34"/>
  <c r="O7" i="34"/>
  <c r="N7" i="34"/>
  <c r="M7" i="34"/>
  <c r="L7" i="34"/>
  <c r="K7" i="34"/>
  <c r="J7" i="34"/>
  <c r="I7" i="34"/>
  <c r="H7" i="34"/>
  <c r="G7" i="34"/>
  <c r="F7" i="34"/>
  <c r="AD6" i="34"/>
  <c r="AC6" i="34"/>
  <c r="AB6" i="34"/>
  <c r="AA6" i="34"/>
  <c r="Z6" i="34"/>
  <c r="Y6" i="34"/>
  <c r="X6" i="34"/>
  <c r="W6" i="34"/>
  <c r="U6" i="34"/>
  <c r="V6" i="34" s="1"/>
  <c r="T6" i="34"/>
  <c r="S6" i="34"/>
  <c r="R6" i="34"/>
  <c r="Q6" i="34"/>
  <c r="P6" i="34"/>
  <c r="O6" i="34"/>
  <c r="N6" i="34"/>
  <c r="M6" i="34"/>
  <c r="L6" i="34"/>
  <c r="K6" i="34"/>
  <c r="J6" i="34"/>
  <c r="I6" i="34"/>
  <c r="H6" i="34"/>
  <c r="G6" i="34"/>
  <c r="F6" i="34"/>
  <c r="AD5" i="34"/>
  <c r="AC5" i="34"/>
  <c r="AB5" i="34"/>
  <c r="AA5" i="34"/>
  <c r="Z5" i="34"/>
  <c r="Y5" i="34"/>
  <c r="X5" i="34"/>
  <c r="W5" i="34"/>
  <c r="U5" i="34"/>
  <c r="V5" i="34" s="1"/>
  <c r="T5" i="34"/>
  <c r="S5" i="34"/>
  <c r="R5" i="34"/>
  <c r="Q5" i="34"/>
  <c r="P5" i="34"/>
  <c r="O5" i="34"/>
  <c r="N5" i="34"/>
  <c r="M5" i="34"/>
  <c r="L5" i="34"/>
  <c r="K5" i="34"/>
  <c r="J5" i="34"/>
  <c r="I5" i="34"/>
  <c r="H5" i="34"/>
  <c r="G5" i="34"/>
  <c r="F5" i="34"/>
  <c r="B77" i="51"/>
  <c r="AK76" i="51"/>
  <c r="AJ76" i="51"/>
  <c r="AI76" i="51"/>
  <c r="AH76" i="51"/>
  <c r="AG76" i="51"/>
  <c r="AF76" i="51"/>
  <c r="AE76" i="51"/>
  <c r="AD76" i="51"/>
  <c r="AC76" i="51"/>
  <c r="AB76" i="51"/>
  <c r="AA76" i="51"/>
  <c r="Z76" i="51"/>
  <c r="Y76" i="51"/>
  <c r="X76" i="51"/>
  <c r="W76" i="51"/>
  <c r="V76" i="51"/>
  <c r="U76" i="51"/>
  <c r="T76" i="51"/>
  <c r="S76" i="51"/>
  <c r="R76" i="51"/>
  <c r="Q76" i="51"/>
  <c r="P76" i="51"/>
  <c r="O76" i="51"/>
  <c r="N76" i="51"/>
  <c r="M76" i="51"/>
  <c r="L76" i="51"/>
  <c r="K76" i="51"/>
  <c r="J76" i="51"/>
  <c r="I76" i="51"/>
  <c r="H76" i="51"/>
  <c r="G76" i="51"/>
  <c r="F76" i="51"/>
  <c r="AL75" i="51"/>
  <c r="AK75" i="51"/>
  <c r="AJ75" i="51"/>
  <c r="AI75" i="51"/>
  <c r="AH75" i="51"/>
  <c r="AG75" i="51"/>
  <c r="AF75" i="51"/>
  <c r="AE75" i="51"/>
  <c r="AD75" i="51"/>
  <c r="AC75" i="51"/>
  <c r="AB75" i="51"/>
  <c r="AA75" i="51"/>
  <c r="Z75" i="51"/>
  <c r="Y75" i="51"/>
  <c r="X75" i="51"/>
  <c r="W75" i="51"/>
  <c r="V75" i="51"/>
  <c r="U75" i="51"/>
  <c r="T75" i="51"/>
  <c r="S75" i="51"/>
  <c r="R75" i="51"/>
  <c r="Q75" i="51"/>
  <c r="P75" i="51"/>
  <c r="O75" i="51"/>
  <c r="N75" i="51"/>
  <c r="M75" i="51"/>
  <c r="L75" i="51"/>
  <c r="K75" i="51"/>
  <c r="J75" i="51"/>
  <c r="I75" i="51"/>
  <c r="H75" i="51"/>
  <c r="G75" i="51"/>
  <c r="F75" i="51"/>
  <c r="E75" i="51"/>
  <c r="C75" i="51"/>
  <c r="AL74" i="51"/>
  <c r="AL73" i="51"/>
  <c r="AL72" i="51"/>
  <c r="AL71" i="51"/>
  <c r="AL70" i="51"/>
  <c r="AL69" i="51"/>
  <c r="AK62" i="51"/>
  <c r="AJ62" i="51"/>
  <c r="AI62" i="51"/>
  <c r="AH62" i="51"/>
  <c r="AG62" i="51"/>
  <c r="AF62" i="51"/>
  <c r="AE62" i="51"/>
  <c r="AD62" i="51"/>
  <c r="AC62" i="51"/>
  <c r="AC8" i="12" s="1"/>
  <c r="AB62" i="51"/>
  <c r="AB8" i="12" s="1"/>
  <c r="AA62" i="51"/>
  <c r="Z62" i="51"/>
  <c r="Z8" i="12" s="1"/>
  <c r="Y62" i="51"/>
  <c r="X62" i="51"/>
  <c r="X8" i="12" s="1"/>
  <c r="W62" i="51"/>
  <c r="W8" i="12" s="1"/>
  <c r="V62" i="51"/>
  <c r="V8" i="12" s="1"/>
  <c r="U62" i="51"/>
  <c r="U8" i="12" s="1"/>
  <c r="T62" i="51"/>
  <c r="T8" i="12" s="1"/>
  <c r="S62" i="51"/>
  <c r="R62" i="51"/>
  <c r="R8" i="12" s="1"/>
  <c r="Q62" i="51"/>
  <c r="Q8" i="12" s="1"/>
  <c r="P62" i="51"/>
  <c r="P8" i="12" s="1"/>
  <c r="O62" i="51"/>
  <c r="N62" i="51"/>
  <c r="N8" i="12" s="1"/>
  <c r="M62" i="51"/>
  <c r="M8" i="12" s="1"/>
  <c r="L62" i="51"/>
  <c r="L8" i="12" s="1"/>
  <c r="K62" i="51"/>
  <c r="J62" i="51"/>
  <c r="J8" i="12" s="1"/>
  <c r="I62" i="51"/>
  <c r="H62" i="51"/>
  <c r="H8" i="12" s="1"/>
  <c r="G62" i="51"/>
  <c r="F62" i="51"/>
  <c r="AK63" i="51" s="1"/>
  <c r="E62" i="51"/>
  <c r="E8" i="12" s="1"/>
  <c r="C62" i="51"/>
  <c r="C8" i="12" s="1"/>
  <c r="AL61" i="51"/>
  <c r="AL60" i="51"/>
  <c r="AL59" i="51"/>
  <c r="AL58" i="51"/>
  <c r="AL57" i="51"/>
  <c r="AL56" i="51"/>
  <c r="AL55" i="51"/>
  <c r="AL54" i="51"/>
  <c r="AL53" i="51"/>
  <c r="AL52" i="51"/>
  <c r="AL51" i="51"/>
  <c r="AK44" i="51"/>
  <c r="AJ44" i="51"/>
  <c r="AI44" i="51"/>
  <c r="AH44" i="51"/>
  <c r="AG44" i="51"/>
  <c r="AF44" i="51"/>
  <c r="AE44" i="51"/>
  <c r="AD44" i="51"/>
  <c r="AC44" i="51"/>
  <c r="AB44" i="51"/>
  <c r="AA44" i="51"/>
  <c r="Z44" i="51"/>
  <c r="Y44" i="51"/>
  <c r="X44" i="51"/>
  <c r="W44" i="51"/>
  <c r="V44" i="51"/>
  <c r="U44" i="51"/>
  <c r="T44" i="51"/>
  <c r="S44" i="51"/>
  <c r="R44" i="51"/>
  <c r="Q44" i="51"/>
  <c r="P44" i="51"/>
  <c r="O44" i="51"/>
  <c r="N44" i="51"/>
  <c r="M44" i="51"/>
  <c r="L44" i="51"/>
  <c r="K44" i="51"/>
  <c r="J44" i="51"/>
  <c r="I44" i="51"/>
  <c r="H44" i="51"/>
  <c r="G44" i="51"/>
  <c r="F44" i="51"/>
  <c r="AJ45" i="51" s="1"/>
  <c r="E44" i="51"/>
  <c r="C44" i="51"/>
  <c r="B46" i="51" s="1"/>
  <c r="B7" i="12" s="1"/>
  <c r="AL43" i="51"/>
  <c r="AL42" i="51"/>
  <c r="AL41" i="51"/>
  <c r="AL40" i="51"/>
  <c r="AL39" i="51"/>
  <c r="AL38" i="51"/>
  <c r="AL37" i="51"/>
  <c r="AL36" i="51"/>
  <c r="AL35" i="51"/>
  <c r="AL34" i="51"/>
  <c r="AL33" i="51"/>
  <c r="AL32" i="51"/>
  <c r="AL31" i="51"/>
  <c r="AL30" i="51"/>
  <c r="AL29" i="51"/>
  <c r="AL28" i="51"/>
  <c r="AL27" i="51"/>
  <c r="AL26" i="51"/>
  <c r="AL25" i="51"/>
  <c r="AL24" i="51"/>
  <c r="AL23" i="51"/>
  <c r="AL22" i="51"/>
  <c r="AK15" i="51"/>
  <c r="AK6" i="12" s="1"/>
  <c r="AJ15" i="51"/>
  <c r="AI15" i="51"/>
  <c r="AH15" i="51"/>
  <c r="AG15" i="51"/>
  <c r="AG6" i="12" s="1"/>
  <c r="AF15" i="51"/>
  <c r="AE15" i="51"/>
  <c r="AD15" i="51"/>
  <c r="AC15" i="51"/>
  <c r="AC6" i="12" s="1"/>
  <c r="AB15" i="51"/>
  <c r="AB6" i="12" s="1"/>
  <c r="AA15" i="51"/>
  <c r="Z15" i="51"/>
  <c r="Y15" i="51"/>
  <c r="X15" i="51"/>
  <c r="X6" i="12" s="1"/>
  <c r="W15" i="51"/>
  <c r="V15" i="51"/>
  <c r="V6" i="12" s="1"/>
  <c r="U15" i="51"/>
  <c r="U6" i="12" s="1"/>
  <c r="T15" i="51"/>
  <c r="T6" i="12" s="1"/>
  <c r="S15" i="51"/>
  <c r="R15" i="51"/>
  <c r="R6" i="12" s="1"/>
  <c r="Q15" i="51"/>
  <c r="Q6" i="12" s="1"/>
  <c r="P15" i="51"/>
  <c r="P6" i="12" s="1"/>
  <c r="O15" i="51"/>
  <c r="N15" i="51"/>
  <c r="M15" i="51"/>
  <c r="M6" i="12" s="1"/>
  <c r="L15" i="51"/>
  <c r="L6" i="12" s="1"/>
  <c r="K15" i="51"/>
  <c r="J15" i="51"/>
  <c r="I15" i="51"/>
  <c r="H15" i="51"/>
  <c r="H6" i="12" s="1"/>
  <c r="G15" i="51"/>
  <c r="F15" i="51"/>
  <c r="AH16" i="51" s="1"/>
  <c r="E15" i="51"/>
  <c r="E6" i="12" s="1"/>
  <c r="C15" i="51"/>
  <c r="B17" i="51" s="1"/>
  <c r="B6" i="12" s="1"/>
  <c r="AL14" i="51"/>
  <c r="AL13" i="51"/>
  <c r="AL12" i="51"/>
  <c r="AL11" i="51"/>
  <c r="AL10" i="51"/>
  <c r="AL9" i="51"/>
  <c r="AL8" i="51"/>
  <c r="AL7" i="51"/>
  <c r="AL6" i="51"/>
  <c r="B10" i="27"/>
  <c r="AK9" i="27"/>
  <c r="AJ9" i="27"/>
  <c r="AI9" i="27"/>
  <c r="AH9" i="27"/>
  <c r="AG9" i="27"/>
  <c r="AF9" i="27"/>
  <c r="AE9" i="27"/>
  <c r="AD9" i="27"/>
  <c r="AC9" i="27"/>
  <c r="AB9" i="27"/>
  <c r="AA9" i="27"/>
  <c r="Z9" i="27"/>
  <c r="Y9" i="27"/>
  <c r="X9" i="27"/>
  <c r="W9" i="27"/>
  <c r="V9" i="27"/>
  <c r="U9" i="27"/>
  <c r="T9" i="27"/>
  <c r="S9" i="27"/>
  <c r="R9" i="27"/>
  <c r="Q9" i="27"/>
  <c r="P9" i="27"/>
  <c r="O9" i="27"/>
  <c r="N9" i="27"/>
  <c r="M9" i="27"/>
  <c r="L9" i="27"/>
  <c r="K9" i="27"/>
  <c r="J9" i="27"/>
  <c r="I9" i="27"/>
  <c r="H9" i="27"/>
  <c r="G9" i="27"/>
  <c r="F9" i="27"/>
  <c r="AL8" i="27"/>
  <c r="AK8" i="27"/>
  <c r="AJ8" i="27"/>
  <c r="AI8" i="27"/>
  <c r="AH8" i="27"/>
  <c r="AG8" i="27"/>
  <c r="AF8" i="27"/>
  <c r="AE8" i="27"/>
  <c r="AD8" i="27"/>
  <c r="AC8" i="27"/>
  <c r="AB8" i="27"/>
  <c r="AA8" i="27"/>
  <c r="Z8" i="27"/>
  <c r="Y8" i="27"/>
  <c r="X8" i="27"/>
  <c r="W8" i="27"/>
  <c r="V8" i="27"/>
  <c r="U8" i="27"/>
  <c r="T8" i="27"/>
  <c r="S8" i="27"/>
  <c r="R8" i="27"/>
  <c r="Q8" i="27"/>
  <c r="P8" i="27"/>
  <c r="O8" i="27"/>
  <c r="N8" i="27"/>
  <c r="M8" i="27"/>
  <c r="L8" i="27"/>
  <c r="K8" i="27"/>
  <c r="J8" i="27"/>
  <c r="I8" i="27"/>
  <c r="H8" i="27"/>
  <c r="G8" i="27"/>
  <c r="F8" i="27"/>
  <c r="E8" i="27"/>
  <c r="C8" i="27"/>
  <c r="AL7" i="27"/>
  <c r="AL6" i="27"/>
  <c r="AL5" i="27"/>
  <c r="B10" i="28"/>
  <c r="AJ9" i="28"/>
  <c r="AF9" i="28"/>
  <c r="AB9" i="28"/>
  <c r="X9" i="28"/>
  <c r="T9" i="28"/>
  <c r="P9" i="28"/>
  <c r="L9" i="28"/>
  <c r="H9" i="28"/>
  <c r="AK8" i="28"/>
  <c r="AJ8" i="28"/>
  <c r="AI8" i="28"/>
  <c r="AH8" i="28"/>
  <c r="AG8" i="28"/>
  <c r="AF8" i="28"/>
  <c r="AE8" i="28"/>
  <c r="AD8" i="28"/>
  <c r="AC8" i="28"/>
  <c r="AB8" i="28"/>
  <c r="AA8" i="28"/>
  <c r="Z8" i="28"/>
  <c r="Y8" i="28"/>
  <c r="X8" i="28"/>
  <c r="W8" i="28"/>
  <c r="V8" i="28"/>
  <c r="U8" i="28"/>
  <c r="T8" i="28"/>
  <c r="S8" i="28"/>
  <c r="R8" i="28"/>
  <c r="Q8" i="28"/>
  <c r="P8" i="28"/>
  <c r="O8" i="28"/>
  <c r="N8" i="28"/>
  <c r="M8" i="28"/>
  <c r="L8" i="28"/>
  <c r="K8" i="28"/>
  <c r="J8" i="28"/>
  <c r="J7" i="36" s="1"/>
  <c r="I8" i="28"/>
  <c r="I7" i="36" s="1"/>
  <c r="H8" i="28"/>
  <c r="G8" i="28"/>
  <c r="F8" i="28"/>
  <c r="AI9" i="28" s="1"/>
  <c r="E8" i="28"/>
  <c r="E7" i="36" s="1"/>
  <c r="C8" i="28"/>
  <c r="AL7" i="28"/>
  <c r="AL6" i="28"/>
  <c r="AL5" i="28"/>
  <c r="AL8" i="28" s="1"/>
  <c r="AK6" i="30"/>
  <c r="AJ6" i="30"/>
  <c r="AI6" i="30"/>
  <c r="AH6" i="30"/>
  <c r="AG6" i="30"/>
  <c r="AF6" i="30"/>
  <c r="AE6" i="30"/>
  <c r="AD6" i="30"/>
  <c r="C56" i="29"/>
  <c r="B5" i="36" s="1"/>
  <c r="AJ54" i="29"/>
  <c r="AI54" i="29"/>
  <c r="AH54" i="29"/>
  <c r="AG54" i="29"/>
  <c r="AF54" i="29"/>
  <c r="AE54" i="29"/>
  <c r="AD54" i="29"/>
  <c r="AD17" i="10" s="1"/>
  <c r="AC54" i="29"/>
  <c r="AB5" i="36" s="1"/>
  <c r="AB54" i="29"/>
  <c r="AA5" i="36" s="1"/>
  <c r="AA54" i="29"/>
  <c r="Z17" i="10" s="1"/>
  <c r="Z54" i="29"/>
  <c r="Y54" i="29"/>
  <c r="X5" i="36" s="1"/>
  <c r="X54" i="29"/>
  <c r="W5" i="36" s="1"/>
  <c r="W54" i="29"/>
  <c r="V5" i="36" s="1"/>
  <c r="V54" i="29"/>
  <c r="U54" i="29"/>
  <c r="T5" i="36" s="1"/>
  <c r="T54" i="29"/>
  <c r="S5" i="36" s="1"/>
  <c r="S54" i="29"/>
  <c r="R17" i="10" s="1"/>
  <c r="R54" i="29"/>
  <c r="Q54" i="29"/>
  <c r="P5" i="36" s="1"/>
  <c r="P54" i="29"/>
  <c r="O5" i="36" s="1"/>
  <c r="O54" i="29"/>
  <c r="N5" i="36" s="1"/>
  <c r="N54" i="29"/>
  <c r="M54" i="29"/>
  <c r="L5" i="36" s="1"/>
  <c r="L54" i="29"/>
  <c r="K5" i="36" s="1"/>
  <c r="K54" i="29"/>
  <c r="J17" i="10" s="1"/>
  <c r="J54" i="29"/>
  <c r="I54" i="29"/>
  <c r="H5" i="36" s="1"/>
  <c r="H54" i="29"/>
  <c r="G5" i="36" s="1"/>
  <c r="G54" i="29"/>
  <c r="F5" i="36" s="1"/>
  <c r="F54" i="29"/>
  <c r="AG55" i="29" s="1"/>
  <c r="D54" i="29"/>
  <c r="C5" i="36" s="1"/>
  <c r="AK53" i="29"/>
  <c r="AK52" i="29"/>
  <c r="AK51" i="29"/>
  <c r="AK50" i="29"/>
  <c r="AK49" i="29"/>
  <c r="AK48" i="29"/>
  <c r="AK47" i="29"/>
  <c r="AK46" i="29"/>
  <c r="AK45" i="29"/>
  <c r="AK44" i="29"/>
  <c r="AK43" i="29"/>
  <c r="AK42" i="29"/>
  <c r="AK41" i="29"/>
  <c r="AK40" i="29"/>
  <c r="AK39" i="29"/>
  <c r="AK38" i="29"/>
  <c r="AK37" i="29"/>
  <c r="AK36" i="29"/>
  <c r="AK35" i="29"/>
  <c r="AK34" i="29"/>
  <c r="AK33" i="29"/>
  <c r="AK32" i="29"/>
  <c r="AK31" i="29"/>
  <c r="AK30" i="29"/>
  <c r="AK29" i="29"/>
  <c r="AK28" i="29"/>
  <c r="AK27" i="29"/>
  <c r="AK26" i="29"/>
  <c r="AK25" i="29"/>
  <c r="AK24" i="29"/>
  <c r="AK23" i="29"/>
  <c r="AK22" i="29"/>
  <c r="AK21" i="29"/>
  <c r="AK20" i="29"/>
  <c r="AK19" i="29"/>
  <c r="AK18" i="29"/>
  <c r="AK17" i="29"/>
  <c r="AK16" i="29"/>
  <c r="AK15" i="29"/>
  <c r="AK14" i="29"/>
  <c r="AK13" i="29"/>
  <c r="AK12" i="29"/>
  <c r="AK11" i="29"/>
  <c r="AK10" i="29"/>
  <c r="AK9" i="29"/>
  <c r="AK8" i="29"/>
  <c r="AK7" i="29"/>
  <c r="AK6" i="29"/>
  <c r="AK5" i="29"/>
  <c r="AK15" i="42"/>
  <c r="AJ15" i="42"/>
  <c r="AI15" i="42"/>
  <c r="AH15" i="42"/>
  <c r="AG15" i="42"/>
  <c r="AF15" i="42"/>
  <c r="AE15" i="42"/>
  <c r="AD15" i="42"/>
  <c r="AC15" i="42"/>
  <c r="AC16" i="50" s="1"/>
  <c r="AB15" i="42"/>
  <c r="AA15" i="42"/>
  <c r="Z15" i="42"/>
  <c r="Z16" i="50" s="1"/>
  <c r="Y15" i="42"/>
  <c r="Y16" i="50" s="1"/>
  <c r="X15" i="42"/>
  <c r="W15" i="42"/>
  <c r="V15" i="42"/>
  <c r="U15" i="42"/>
  <c r="U16" i="50" s="1"/>
  <c r="T15" i="42"/>
  <c r="S15" i="42"/>
  <c r="S16" i="10" s="1"/>
  <c r="R15" i="42"/>
  <c r="R16" i="50" s="1"/>
  <c r="Q15" i="42"/>
  <c r="Q16" i="10" s="1"/>
  <c r="P15" i="42"/>
  <c r="P16" i="50" s="1"/>
  <c r="O15" i="42"/>
  <c r="O16" i="50" s="1"/>
  <c r="N15" i="42"/>
  <c r="N16" i="50" s="1"/>
  <c r="M15" i="42"/>
  <c r="M16" i="50" s="1"/>
  <c r="L15" i="42"/>
  <c r="K15" i="42"/>
  <c r="K16" i="50" s="1"/>
  <c r="J15" i="42"/>
  <c r="J16" i="50" s="1"/>
  <c r="I15" i="42"/>
  <c r="I16" i="50" s="1"/>
  <c r="H15" i="42"/>
  <c r="H16" i="50" s="1"/>
  <c r="G15" i="42"/>
  <c r="G16" i="50" s="1"/>
  <c r="F15" i="42"/>
  <c r="F16" i="50" s="1"/>
  <c r="E15" i="42"/>
  <c r="C15" i="42"/>
  <c r="B17" i="42" s="1"/>
  <c r="AL14" i="42"/>
  <c r="AL13" i="42"/>
  <c r="AL12" i="42"/>
  <c r="AL11" i="42"/>
  <c r="AL10" i="42"/>
  <c r="AL9" i="42"/>
  <c r="AL8" i="42"/>
  <c r="AL7" i="42"/>
  <c r="AL6" i="42"/>
  <c r="AJ29" i="47"/>
  <c r="AI29" i="47"/>
  <c r="AH29" i="47"/>
  <c r="AG29" i="47"/>
  <c r="AF29" i="47"/>
  <c r="AE29" i="47"/>
  <c r="AD29" i="47"/>
  <c r="AC29" i="47"/>
  <c r="AB29" i="47"/>
  <c r="AA29" i="47"/>
  <c r="Z29" i="47"/>
  <c r="Y29" i="47"/>
  <c r="X29" i="47"/>
  <c r="W29" i="47"/>
  <c r="V29" i="47"/>
  <c r="U29" i="47"/>
  <c r="T29" i="47"/>
  <c r="S29" i="47"/>
  <c r="R29" i="47"/>
  <c r="Q29" i="47"/>
  <c r="P29" i="47"/>
  <c r="O29" i="47"/>
  <c r="N29" i="47"/>
  <c r="AC16" i="47"/>
  <c r="Y16" i="47"/>
  <c r="M16" i="47"/>
  <c r="I16" i="47"/>
  <c r="AJ15" i="47"/>
  <c r="AI15" i="47"/>
  <c r="AH15" i="47"/>
  <c r="AH16" i="47" s="1"/>
  <c r="AG15" i="47"/>
  <c r="AF15" i="47"/>
  <c r="AE15" i="47"/>
  <c r="AD15" i="47"/>
  <c r="AD16" i="47" s="1"/>
  <c r="AC15" i="47"/>
  <c r="AB15" i="47"/>
  <c r="AA15" i="47"/>
  <c r="Z15" i="47"/>
  <c r="Z16" i="47" s="1"/>
  <c r="Y15" i="47"/>
  <c r="X15" i="47"/>
  <c r="W15" i="47"/>
  <c r="V15" i="47"/>
  <c r="V16" i="47" s="1"/>
  <c r="U15" i="47"/>
  <c r="T15" i="47"/>
  <c r="S15" i="47"/>
  <c r="R15" i="47"/>
  <c r="R16" i="47" s="1"/>
  <c r="Q15" i="47"/>
  <c r="P15" i="47"/>
  <c r="O15" i="47"/>
  <c r="N15" i="47"/>
  <c r="N16" i="47" s="1"/>
  <c r="M15" i="47"/>
  <c r="L15" i="47"/>
  <c r="K15" i="47"/>
  <c r="J15" i="47"/>
  <c r="J16" i="47" s="1"/>
  <c r="I15" i="47"/>
  <c r="H15" i="47"/>
  <c r="G15" i="47"/>
  <c r="F15" i="47"/>
  <c r="F16" i="47" s="1"/>
  <c r="E15" i="47"/>
  <c r="D15" i="47"/>
  <c r="AJ16" i="47" s="1"/>
  <c r="C15" i="47"/>
  <c r="AK14" i="47"/>
  <c r="AK15" i="47" s="1"/>
  <c r="V8" i="47"/>
  <c r="F8" i="47"/>
  <c r="AJ7" i="47"/>
  <c r="AI7" i="47"/>
  <c r="AH7" i="47"/>
  <c r="AG7" i="47"/>
  <c r="AF7" i="47"/>
  <c r="AE7" i="47"/>
  <c r="AD7" i="47"/>
  <c r="AC7" i="47"/>
  <c r="AB7" i="47"/>
  <c r="AA7" i="47"/>
  <c r="Z7" i="47"/>
  <c r="Z8" i="47" s="1"/>
  <c r="Y7" i="47"/>
  <c r="X7" i="47"/>
  <c r="W7" i="47"/>
  <c r="V7" i="47"/>
  <c r="U7" i="47"/>
  <c r="T7" i="47"/>
  <c r="S7" i="47"/>
  <c r="R7" i="47"/>
  <c r="Q7" i="47"/>
  <c r="P7" i="47"/>
  <c r="O7" i="47"/>
  <c r="N7" i="47"/>
  <c r="M7" i="47"/>
  <c r="L7" i="47"/>
  <c r="K7" i="47"/>
  <c r="J7" i="47"/>
  <c r="J8" i="47" s="1"/>
  <c r="I7" i="47"/>
  <c r="H7" i="47"/>
  <c r="G7" i="47"/>
  <c r="F7" i="47"/>
  <c r="E7" i="47"/>
  <c r="D7" i="47"/>
  <c r="AD8" i="47" s="1"/>
  <c r="C7" i="47"/>
  <c r="B9" i="47" s="1"/>
  <c r="AK6" i="47"/>
  <c r="AK7" i="47" s="1"/>
  <c r="AK18" i="43"/>
  <c r="AJ18" i="43"/>
  <c r="AI18" i="43"/>
  <c r="AH18" i="43"/>
  <c r="AG18" i="43"/>
  <c r="AF18" i="43"/>
  <c r="AE18" i="43"/>
  <c r="AD18" i="43"/>
  <c r="AC18" i="43"/>
  <c r="AB18" i="43"/>
  <c r="AA18" i="43"/>
  <c r="Z18" i="43"/>
  <c r="Y18" i="43"/>
  <c r="X18" i="43"/>
  <c r="W18" i="43"/>
  <c r="V18" i="43"/>
  <c r="U18" i="43"/>
  <c r="T18" i="43"/>
  <c r="S18" i="43"/>
  <c r="R18" i="43"/>
  <c r="Q18" i="43"/>
  <c r="P18" i="43"/>
  <c r="O18" i="43"/>
  <c r="N18" i="43"/>
  <c r="M18" i="43"/>
  <c r="L18" i="43"/>
  <c r="K18" i="43"/>
  <c r="J18" i="43"/>
  <c r="I18" i="43"/>
  <c r="H18" i="43"/>
  <c r="G18" i="43"/>
  <c r="F18" i="43"/>
  <c r="B19" i="43"/>
  <c r="B13" i="50" s="1"/>
  <c r="AL14" i="43"/>
  <c r="AL13" i="43"/>
  <c r="AL12" i="43"/>
  <c r="AL11" i="43"/>
  <c r="AL10" i="43"/>
  <c r="AL9" i="43"/>
  <c r="AL8" i="43"/>
  <c r="AL7" i="43"/>
  <c r="AL6" i="43"/>
  <c r="B17" i="45"/>
  <c r="AK16" i="45"/>
  <c r="AJ16" i="45"/>
  <c r="AI16" i="45"/>
  <c r="AH16" i="45"/>
  <c r="AG16" i="45"/>
  <c r="AF16" i="45"/>
  <c r="AE16" i="45"/>
  <c r="AD16" i="45"/>
  <c r="AC16" i="45"/>
  <c r="AB16" i="45"/>
  <c r="AA16" i="45"/>
  <c r="Z16" i="45"/>
  <c r="Y16" i="45"/>
  <c r="X16" i="45"/>
  <c r="W16" i="45"/>
  <c r="V16" i="45"/>
  <c r="U16" i="45"/>
  <c r="T16" i="45"/>
  <c r="S16" i="45"/>
  <c r="R16" i="45"/>
  <c r="Q16" i="45"/>
  <c r="P16" i="45"/>
  <c r="O16" i="45"/>
  <c r="N16" i="45"/>
  <c r="M16" i="45"/>
  <c r="L16" i="45"/>
  <c r="K16" i="45"/>
  <c r="J16" i="45"/>
  <c r="I16" i="45"/>
  <c r="H16" i="45"/>
  <c r="G16" i="45"/>
  <c r="F16" i="45"/>
  <c r="AL15" i="45"/>
  <c r="AK15" i="45"/>
  <c r="AJ15" i="45"/>
  <c r="AI15" i="45"/>
  <c r="AH15" i="45"/>
  <c r="AG15" i="45"/>
  <c r="AF15" i="45"/>
  <c r="AE15" i="45"/>
  <c r="AD15" i="45"/>
  <c r="AC15" i="45"/>
  <c r="AB15" i="45"/>
  <c r="AA15" i="45"/>
  <c r="Z15" i="45"/>
  <c r="Y15" i="45"/>
  <c r="X15" i="45"/>
  <c r="W15" i="45"/>
  <c r="V15" i="45"/>
  <c r="U15" i="45"/>
  <c r="T15" i="45"/>
  <c r="S15" i="45"/>
  <c r="R15" i="45"/>
  <c r="Q15" i="45"/>
  <c r="P15" i="45"/>
  <c r="O15" i="45"/>
  <c r="N15" i="45"/>
  <c r="M15" i="45"/>
  <c r="L15" i="45"/>
  <c r="K15" i="45"/>
  <c r="J15" i="45"/>
  <c r="I15" i="45"/>
  <c r="H15" i="45"/>
  <c r="G15" i="45"/>
  <c r="F15" i="45"/>
  <c r="E15" i="45"/>
  <c r="C15" i="45"/>
  <c r="AL14" i="45"/>
  <c r="AL13" i="45"/>
  <c r="AL12" i="45"/>
  <c r="AL11" i="45"/>
  <c r="AL10" i="45"/>
  <c r="AL9" i="45"/>
  <c r="AL8" i="45"/>
  <c r="AL7" i="45"/>
  <c r="AL6" i="45"/>
  <c r="AK8" i="44"/>
  <c r="AJ8" i="44"/>
  <c r="AI8" i="44"/>
  <c r="AH8" i="44"/>
  <c r="AG8" i="44"/>
  <c r="AF8" i="44"/>
  <c r="AE8" i="44"/>
  <c r="AD8" i="44"/>
  <c r="AC8" i="44"/>
  <c r="AB8" i="44"/>
  <c r="AA8" i="44"/>
  <c r="Z8" i="44"/>
  <c r="Y8" i="44"/>
  <c r="X8" i="44"/>
  <c r="W8" i="44"/>
  <c r="V8" i="44"/>
  <c r="U8" i="44"/>
  <c r="T8" i="44"/>
  <c r="S8" i="44"/>
  <c r="R8" i="44"/>
  <c r="Q8" i="44"/>
  <c r="P8" i="44"/>
  <c r="O8" i="44"/>
  <c r="N8" i="44"/>
  <c r="M8" i="44"/>
  <c r="L8" i="44"/>
  <c r="L11" i="50" s="1"/>
  <c r="K8" i="44"/>
  <c r="J8" i="44"/>
  <c r="I8" i="44"/>
  <c r="H8" i="44"/>
  <c r="H11" i="50" s="1"/>
  <c r="G8" i="44"/>
  <c r="F8" i="44"/>
  <c r="E8" i="44"/>
  <c r="AI9" i="44" s="1"/>
  <c r="C8" i="44"/>
  <c r="C11" i="10" s="1"/>
  <c r="AL7" i="44"/>
  <c r="AL6" i="44"/>
  <c r="B19" i="40"/>
  <c r="AK18" i="40"/>
  <c r="AJ18" i="40"/>
  <c r="AI18" i="40"/>
  <c r="AH18" i="40"/>
  <c r="AG18" i="40"/>
  <c r="AF18" i="40"/>
  <c r="AE18" i="40"/>
  <c r="AD18" i="40"/>
  <c r="AC18" i="40"/>
  <c r="AB18" i="40"/>
  <c r="AA18" i="40"/>
  <c r="Z18" i="40"/>
  <c r="Y18" i="40"/>
  <c r="X18" i="40"/>
  <c r="W18" i="40"/>
  <c r="V18" i="40"/>
  <c r="U18" i="40"/>
  <c r="T18" i="40"/>
  <c r="S18" i="40"/>
  <c r="R18" i="40"/>
  <c r="Q18" i="40"/>
  <c r="P18" i="40"/>
  <c r="O18" i="40"/>
  <c r="N18" i="40"/>
  <c r="M18" i="40"/>
  <c r="L18" i="40"/>
  <c r="K18" i="40"/>
  <c r="J18" i="40"/>
  <c r="I18" i="40"/>
  <c r="H18" i="40"/>
  <c r="G18" i="40"/>
  <c r="F18" i="40"/>
  <c r="AL17" i="40"/>
  <c r="AK17" i="40"/>
  <c r="AJ17" i="40"/>
  <c r="AI17" i="40"/>
  <c r="AH17" i="40"/>
  <c r="AG17" i="40"/>
  <c r="AF17" i="40"/>
  <c r="AE17" i="40"/>
  <c r="AD17" i="40"/>
  <c r="AC17" i="40"/>
  <c r="AB17" i="40"/>
  <c r="AA17" i="40"/>
  <c r="Z17" i="40"/>
  <c r="Y17" i="40"/>
  <c r="X17" i="40"/>
  <c r="W17" i="40"/>
  <c r="V17" i="40"/>
  <c r="U17" i="40"/>
  <c r="T17" i="40"/>
  <c r="S17" i="40"/>
  <c r="R17" i="40"/>
  <c r="Q17" i="40"/>
  <c r="P17" i="40"/>
  <c r="O17" i="40"/>
  <c r="N17" i="40"/>
  <c r="M17" i="40"/>
  <c r="L17" i="40"/>
  <c r="K17" i="40"/>
  <c r="J17" i="40"/>
  <c r="I17" i="40"/>
  <c r="H17" i="40"/>
  <c r="G17" i="40"/>
  <c r="F17" i="40"/>
  <c r="E17" i="40"/>
  <c r="C17" i="40"/>
  <c r="AL16" i="40"/>
  <c r="AL15" i="40"/>
  <c r="AL14" i="40"/>
  <c r="AL13" i="40"/>
  <c r="AL12" i="40"/>
  <c r="AL11" i="40"/>
  <c r="AL10" i="40"/>
  <c r="AL9" i="40"/>
  <c r="AL8" i="40"/>
  <c r="AL7" i="40"/>
  <c r="AL6" i="40"/>
  <c r="B8" i="13"/>
  <c r="AK7" i="13"/>
  <c r="AJ7" i="13"/>
  <c r="AI7" i="13"/>
  <c r="AH7" i="13"/>
  <c r="AG7" i="13"/>
  <c r="AF7" i="13"/>
  <c r="AE7" i="13"/>
  <c r="AD7" i="13"/>
  <c r="AC7" i="13"/>
  <c r="AB7" i="13"/>
  <c r="AA7" i="13"/>
  <c r="Z7" i="13"/>
  <c r="Y7" i="13"/>
  <c r="X7" i="13"/>
  <c r="W7" i="13"/>
  <c r="V7" i="13"/>
  <c r="U7" i="13"/>
  <c r="T7" i="13"/>
  <c r="S7" i="13"/>
  <c r="R7" i="13"/>
  <c r="Q7" i="13"/>
  <c r="P7" i="13"/>
  <c r="O7" i="13"/>
  <c r="N7" i="13"/>
  <c r="M7" i="13"/>
  <c r="L7" i="13"/>
  <c r="K7" i="13"/>
  <c r="J7" i="13"/>
  <c r="I7" i="13"/>
  <c r="H7" i="13"/>
  <c r="G7" i="13"/>
  <c r="F7" i="13"/>
  <c r="AL6" i="13"/>
  <c r="AK6" i="13"/>
  <c r="AJ6" i="13"/>
  <c r="AI6" i="13"/>
  <c r="AH6" i="13"/>
  <c r="AG6" i="13"/>
  <c r="AF6" i="13"/>
  <c r="AE6" i="13"/>
  <c r="AD6" i="13"/>
  <c r="AC6" i="13"/>
  <c r="AB6" i="13"/>
  <c r="AA6" i="13"/>
  <c r="Z6" i="13"/>
  <c r="Y6" i="13"/>
  <c r="X6" i="13"/>
  <c r="W6" i="13"/>
  <c r="V6" i="13"/>
  <c r="U6" i="13"/>
  <c r="T6" i="13"/>
  <c r="S6" i="13"/>
  <c r="R6" i="13"/>
  <c r="Q6" i="13"/>
  <c r="P6" i="13"/>
  <c r="O6" i="13"/>
  <c r="N6" i="13"/>
  <c r="M6" i="13"/>
  <c r="L6" i="13"/>
  <c r="K6" i="13"/>
  <c r="J6" i="13"/>
  <c r="I6" i="13"/>
  <c r="H6" i="13"/>
  <c r="G6" i="13"/>
  <c r="F6" i="13"/>
  <c r="E6" i="13"/>
  <c r="C6" i="13"/>
  <c r="AL5" i="13"/>
  <c r="AK16" i="49"/>
  <c r="AJ16" i="49"/>
  <c r="AI16" i="49"/>
  <c r="AH16" i="49"/>
  <c r="AG16" i="49"/>
  <c r="AF16" i="49"/>
  <c r="AF8" i="50" s="1"/>
  <c r="AE16" i="49"/>
  <c r="AD16" i="49"/>
  <c r="AD8" i="50" s="1"/>
  <c r="AC8" i="50"/>
  <c r="AB8" i="50"/>
  <c r="Y8" i="50"/>
  <c r="X8" i="50"/>
  <c r="U8" i="50"/>
  <c r="T8" i="50"/>
  <c r="Q8" i="50"/>
  <c r="P8" i="50"/>
  <c r="M8" i="50"/>
  <c r="L8" i="50"/>
  <c r="I8" i="50"/>
  <c r="H8" i="50"/>
  <c r="C16" i="49"/>
  <c r="B18" i="49" s="1"/>
  <c r="AL15" i="49"/>
  <c r="AL14" i="49"/>
  <c r="AL13" i="49"/>
  <c r="AL12" i="49"/>
  <c r="AL11" i="49"/>
  <c r="AL10" i="49"/>
  <c r="AL9" i="49"/>
  <c r="AL8" i="49"/>
  <c r="AL7" i="49"/>
  <c r="AL6" i="49"/>
  <c r="AL16" i="49" s="1"/>
  <c r="AK66" i="12"/>
  <c r="AJ66" i="12"/>
  <c r="AI66" i="12"/>
  <c r="AH66" i="12"/>
  <c r="AG66" i="12"/>
  <c r="AF66" i="12"/>
  <c r="AE66" i="12"/>
  <c r="AD66" i="12"/>
  <c r="AD7" i="50" s="1"/>
  <c r="AC66" i="12"/>
  <c r="AC7" i="50" s="1"/>
  <c r="AB66" i="12"/>
  <c r="AB7" i="50" s="1"/>
  <c r="AA66" i="12"/>
  <c r="Z66" i="12"/>
  <c r="Z7" i="50" s="1"/>
  <c r="Y66" i="12"/>
  <c r="Y7" i="50" s="1"/>
  <c r="X66" i="12"/>
  <c r="X7" i="50" s="1"/>
  <c r="W66" i="12"/>
  <c r="V66" i="12"/>
  <c r="U66" i="12"/>
  <c r="U7" i="50" s="1"/>
  <c r="T66" i="12"/>
  <c r="T7" i="50" s="1"/>
  <c r="S66" i="12"/>
  <c r="R66" i="12"/>
  <c r="R7" i="50" s="1"/>
  <c r="Q66" i="12"/>
  <c r="Q7" i="50" s="1"/>
  <c r="P66" i="12"/>
  <c r="P7" i="10" s="1"/>
  <c r="O66" i="12"/>
  <c r="N66" i="12"/>
  <c r="M66" i="12"/>
  <c r="M7" i="50" s="1"/>
  <c r="L66" i="12"/>
  <c r="L7" i="50" s="1"/>
  <c r="K66" i="12"/>
  <c r="J66" i="12"/>
  <c r="J7" i="50" s="1"/>
  <c r="I66" i="12"/>
  <c r="I7" i="50" s="1"/>
  <c r="H66" i="12"/>
  <c r="H7" i="50" s="1"/>
  <c r="G66" i="12"/>
  <c r="F66" i="12"/>
  <c r="F7" i="10" s="1"/>
  <c r="E66" i="12"/>
  <c r="AI67" i="12" s="1"/>
  <c r="C66" i="12"/>
  <c r="C7" i="50" s="1"/>
  <c r="AL65" i="12"/>
  <c r="AL64" i="12"/>
  <c r="AL63" i="12"/>
  <c r="AL62" i="12"/>
  <c r="AL61" i="12"/>
  <c r="AL60" i="12"/>
  <c r="AL59" i="12"/>
  <c r="AL58" i="12"/>
  <c r="AL57" i="12"/>
  <c r="AL56" i="12"/>
  <c r="AK34" i="12"/>
  <c r="AJ34" i="12"/>
  <c r="AI34" i="12"/>
  <c r="AH34" i="12"/>
  <c r="AG34" i="12"/>
  <c r="AF34" i="12"/>
  <c r="AE34" i="12"/>
  <c r="AD34" i="12"/>
  <c r="AC34" i="12"/>
  <c r="AB34" i="12"/>
  <c r="AA34" i="12"/>
  <c r="Z34" i="12"/>
  <c r="Y34" i="12"/>
  <c r="X34" i="12"/>
  <c r="W34" i="12"/>
  <c r="V34" i="12"/>
  <c r="U34" i="12"/>
  <c r="T34" i="12"/>
  <c r="S34" i="12"/>
  <c r="R34" i="12"/>
  <c r="Q34" i="12"/>
  <c r="P34" i="12"/>
  <c r="O34" i="12"/>
  <c r="N34" i="12"/>
  <c r="M34" i="12"/>
  <c r="L34" i="12"/>
  <c r="K34" i="12"/>
  <c r="J34" i="12"/>
  <c r="I34" i="12"/>
  <c r="H34" i="12"/>
  <c r="G34" i="12"/>
  <c r="F34" i="12"/>
  <c r="E34" i="12"/>
  <c r="AJ35" i="12" s="1"/>
  <c r="C34" i="12"/>
  <c r="AL33" i="12"/>
  <c r="AL32" i="12"/>
  <c r="AL31" i="12"/>
  <c r="AL30" i="12"/>
  <c r="AL29" i="12"/>
  <c r="AL28" i="12"/>
  <c r="AL27" i="12"/>
  <c r="AL26" i="12"/>
  <c r="AL25" i="12"/>
  <c r="AL24" i="12"/>
  <c r="AL23" i="12"/>
  <c r="AL22" i="12"/>
  <c r="AL21" i="12"/>
  <c r="AL20" i="12"/>
  <c r="AL19" i="12"/>
  <c r="AL18" i="12"/>
  <c r="AL17" i="12"/>
  <c r="AK9" i="12"/>
  <c r="AJ9" i="12"/>
  <c r="AI9" i="12"/>
  <c r="AH9" i="12"/>
  <c r="AG9" i="12"/>
  <c r="AF9" i="12"/>
  <c r="AE9" i="12"/>
  <c r="AD9" i="12"/>
  <c r="AC9" i="12"/>
  <c r="AB9" i="12"/>
  <c r="AA9" i="12"/>
  <c r="Z9" i="12"/>
  <c r="Y9" i="12"/>
  <c r="X9" i="12"/>
  <c r="W9" i="12"/>
  <c r="V9" i="12"/>
  <c r="U9" i="12"/>
  <c r="T9" i="12"/>
  <c r="S9" i="12"/>
  <c r="R9" i="12"/>
  <c r="Q9" i="12"/>
  <c r="P9" i="12"/>
  <c r="O9" i="12"/>
  <c r="N9" i="12"/>
  <c r="M9" i="12"/>
  <c r="L9" i="12"/>
  <c r="K9" i="12"/>
  <c r="J9" i="12"/>
  <c r="I9" i="12"/>
  <c r="H9" i="12"/>
  <c r="G9" i="12"/>
  <c r="F9" i="12"/>
  <c r="E9" i="12"/>
  <c r="C9" i="12"/>
  <c r="B9" i="12"/>
  <c r="AK8" i="12"/>
  <c r="AJ8" i="12"/>
  <c r="AI8" i="12"/>
  <c r="AH8" i="12"/>
  <c r="AG8" i="12"/>
  <c r="AF8" i="12"/>
  <c r="AE8" i="12"/>
  <c r="AD8" i="12"/>
  <c r="Y8" i="12"/>
  <c r="I8" i="12"/>
  <c r="AK7" i="12"/>
  <c r="AJ7" i="12"/>
  <c r="AI7" i="12"/>
  <c r="AH7" i="12"/>
  <c r="AG7" i="12"/>
  <c r="AF7" i="12"/>
  <c r="AE7" i="12"/>
  <c r="AD7" i="12"/>
  <c r="AC7" i="12"/>
  <c r="AB7" i="12"/>
  <c r="AA7" i="12"/>
  <c r="Z7" i="12"/>
  <c r="Y7" i="12"/>
  <c r="X7" i="12"/>
  <c r="W7" i="12"/>
  <c r="V7" i="12"/>
  <c r="U7" i="12"/>
  <c r="T7" i="12"/>
  <c r="S7" i="12"/>
  <c r="R7" i="12"/>
  <c r="Q7" i="12"/>
  <c r="P7" i="12"/>
  <c r="O7" i="12"/>
  <c r="N7" i="12"/>
  <c r="M7" i="12"/>
  <c r="L7" i="12"/>
  <c r="K7" i="12"/>
  <c r="J7" i="12"/>
  <c r="I7" i="12"/>
  <c r="H7" i="12"/>
  <c r="G7" i="12"/>
  <c r="F7" i="12"/>
  <c r="E7" i="12"/>
  <c r="C7" i="12"/>
  <c r="AJ6" i="12"/>
  <c r="AI6" i="12"/>
  <c r="AH6" i="12"/>
  <c r="AF6" i="12"/>
  <c r="AE6" i="12"/>
  <c r="AD6" i="12"/>
  <c r="AA6" i="12"/>
  <c r="Z6" i="12"/>
  <c r="Y6" i="12"/>
  <c r="W6" i="12"/>
  <c r="S6" i="12"/>
  <c r="O6" i="12"/>
  <c r="N6" i="12"/>
  <c r="K6" i="12"/>
  <c r="J6" i="12"/>
  <c r="I6" i="12"/>
  <c r="G6" i="12"/>
  <c r="AK37" i="11"/>
  <c r="AJ37" i="11"/>
  <c r="AI37" i="11"/>
  <c r="AH37" i="11"/>
  <c r="AG37" i="11"/>
  <c r="AF37" i="11"/>
  <c r="AE37" i="11"/>
  <c r="AD37" i="11"/>
  <c r="AC37" i="11"/>
  <c r="AB37" i="11"/>
  <c r="AA37" i="11"/>
  <c r="Z37" i="11"/>
  <c r="Y37" i="11"/>
  <c r="X37" i="11"/>
  <c r="W37" i="11"/>
  <c r="V37" i="11"/>
  <c r="U37" i="11"/>
  <c r="T37" i="11"/>
  <c r="S37" i="11"/>
  <c r="R37" i="11"/>
  <c r="R5" i="10" s="1"/>
  <c r="Q37" i="11"/>
  <c r="Q5" i="50" s="1"/>
  <c r="P37" i="11"/>
  <c r="O37" i="11"/>
  <c r="N37" i="11"/>
  <c r="N5" i="10" s="1"/>
  <c r="M37" i="11"/>
  <c r="M5" i="50" s="1"/>
  <c r="L37" i="11"/>
  <c r="K37" i="11"/>
  <c r="J37" i="11"/>
  <c r="J5" i="10" s="1"/>
  <c r="I37" i="11"/>
  <c r="I5" i="50" s="1"/>
  <c r="H37" i="11"/>
  <c r="G37" i="11"/>
  <c r="F37" i="11"/>
  <c r="F5" i="10" s="1"/>
  <c r="E37" i="11"/>
  <c r="AI38" i="11" s="1"/>
  <c r="C37" i="11"/>
  <c r="B39" i="11" s="1"/>
  <c r="AL36" i="11"/>
  <c r="AL35" i="11"/>
  <c r="AL34" i="11"/>
  <c r="AL33" i="11"/>
  <c r="AL32" i="11"/>
  <c r="AL31" i="11"/>
  <c r="AL30" i="11"/>
  <c r="AL29" i="11"/>
  <c r="AL28" i="11"/>
  <c r="AL27" i="11"/>
  <c r="AL26" i="11"/>
  <c r="AL25" i="11"/>
  <c r="AL24" i="11"/>
  <c r="AL23" i="11"/>
  <c r="AL22" i="11"/>
  <c r="AL21" i="11"/>
  <c r="AL20" i="11"/>
  <c r="AL19" i="11"/>
  <c r="AL18" i="11"/>
  <c r="AL17" i="11"/>
  <c r="AL16" i="11"/>
  <c r="AL15" i="11"/>
  <c r="AL14" i="11"/>
  <c r="AL13" i="11"/>
  <c r="AL12" i="11"/>
  <c r="AL11" i="11"/>
  <c r="AL10" i="11"/>
  <c r="AL9" i="11"/>
  <c r="AL8" i="11"/>
  <c r="AL7" i="11"/>
  <c r="AL6" i="11"/>
  <c r="AL37" i="11" s="1"/>
  <c r="AC8" i="36"/>
  <c r="AB8" i="36"/>
  <c r="AA8" i="36"/>
  <c r="Z8" i="36"/>
  <c r="Y8" i="36"/>
  <c r="X8" i="36"/>
  <c r="W8" i="36"/>
  <c r="V8" i="36"/>
  <c r="U8" i="36"/>
  <c r="T8" i="36"/>
  <c r="S8" i="36"/>
  <c r="R8" i="36"/>
  <c r="Q8" i="36"/>
  <c r="P8" i="36"/>
  <c r="O8" i="36"/>
  <c r="N8" i="36"/>
  <c r="M8" i="36"/>
  <c r="L8" i="36"/>
  <c r="K8" i="36"/>
  <c r="J8" i="36"/>
  <c r="I8" i="36"/>
  <c r="H8" i="36"/>
  <c r="G8" i="36"/>
  <c r="F8" i="36"/>
  <c r="E8" i="36"/>
  <c r="C8" i="36"/>
  <c r="B8" i="36"/>
  <c r="AC7" i="36"/>
  <c r="AB7" i="36"/>
  <c r="AA7" i="36"/>
  <c r="Z7" i="36"/>
  <c r="Y7" i="36"/>
  <c r="X7" i="36"/>
  <c r="W7" i="36"/>
  <c r="V7" i="36"/>
  <c r="U7" i="36"/>
  <c r="T7" i="36"/>
  <c r="S7" i="36"/>
  <c r="R7" i="36"/>
  <c r="Q7" i="36"/>
  <c r="P7" i="36"/>
  <c r="O7" i="36"/>
  <c r="N7" i="36"/>
  <c r="M7" i="36"/>
  <c r="L7" i="36"/>
  <c r="K7" i="36"/>
  <c r="H7" i="36"/>
  <c r="G7" i="36"/>
  <c r="C7" i="36"/>
  <c r="B7" i="36"/>
  <c r="AC5" i="36"/>
  <c r="Y5" i="36"/>
  <c r="U5" i="36"/>
  <c r="Q5" i="36"/>
  <c r="M5" i="36"/>
  <c r="I5" i="36"/>
  <c r="E5" i="36"/>
  <c r="AF16" i="50"/>
  <c r="AE16" i="50"/>
  <c r="AD16" i="50"/>
  <c r="AB16" i="50"/>
  <c r="AA16" i="50"/>
  <c r="X16" i="50"/>
  <c r="W16" i="50"/>
  <c r="T16" i="50"/>
  <c r="S16" i="50"/>
  <c r="Q16" i="50"/>
  <c r="L16" i="50"/>
  <c r="AG14" i="50"/>
  <c r="AF13" i="50"/>
  <c r="AE13" i="50"/>
  <c r="AD13" i="50"/>
  <c r="AC13" i="50"/>
  <c r="AB13" i="50"/>
  <c r="AA13" i="50"/>
  <c r="Z13" i="50"/>
  <c r="Y13" i="50"/>
  <c r="X13" i="50"/>
  <c r="W13" i="50"/>
  <c r="V13" i="50"/>
  <c r="U13" i="50"/>
  <c r="T13" i="50"/>
  <c r="S13" i="50"/>
  <c r="R13" i="50"/>
  <c r="Q13" i="50"/>
  <c r="P13" i="50"/>
  <c r="O13" i="50"/>
  <c r="N13" i="50"/>
  <c r="M13" i="50"/>
  <c r="L13" i="50"/>
  <c r="K13" i="50"/>
  <c r="J13" i="50"/>
  <c r="I13" i="50"/>
  <c r="H13" i="50"/>
  <c r="G13" i="50"/>
  <c r="F13" i="50"/>
  <c r="E13" i="50"/>
  <c r="C13" i="50"/>
  <c r="D13" i="50" s="1"/>
  <c r="AF12" i="50"/>
  <c r="AE12" i="50"/>
  <c r="AD12" i="50"/>
  <c r="AC12" i="50"/>
  <c r="AB12" i="50"/>
  <c r="AA12" i="50"/>
  <c r="Z12" i="50"/>
  <c r="Y12" i="50"/>
  <c r="X12" i="50"/>
  <c r="W12" i="50"/>
  <c r="V12" i="50"/>
  <c r="U12" i="50"/>
  <c r="T12" i="50"/>
  <c r="S12" i="50"/>
  <c r="R12" i="50"/>
  <c r="Q12" i="50"/>
  <c r="P12" i="50"/>
  <c r="O12" i="50"/>
  <c r="N12" i="50"/>
  <c r="M12" i="50"/>
  <c r="L12" i="50"/>
  <c r="K12" i="50"/>
  <c r="J12" i="50"/>
  <c r="I12" i="50"/>
  <c r="H12" i="50"/>
  <c r="G12" i="50"/>
  <c r="F12" i="50"/>
  <c r="E12" i="50"/>
  <c r="C12" i="50"/>
  <c r="B12" i="50"/>
  <c r="AF11" i="50"/>
  <c r="AE11" i="50"/>
  <c r="AD11" i="50"/>
  <c r="AC11" i="50"/>
  <c r="AB11" i="50"/>
  <c r="AA11" i="50"/>
  <c r="Z11" i="50"/>
  <c r="Y11" i="50"/>
  <c r="X11" i="50"/>
  <c r="W11" i="50"/>
  <c r="V11" i="50"/>
  <c r="U11" i="50"/>
  <c r="T11" i="50"/>
  <c r="S11" i="50"/>
  <c r="R11" i="50"/>
  <c r="Q11" i="50"/>
  <c r="P11" i="50"/>
  <c r="O11" i="50"/>
  <c r="N11" i="50"/>
  <c r="M11" i="50"/>
  <c r="K11" i="50"/>
  <c r="J11" i="50"/>
  <c r="I11" i="50"/>
  <c r="G11" i="50"/>
  <c r="F11" i="50"/>
  <c r="AF10" i="50"/>
  <c r="AE10" i="50"/>
  <c r="AD10" i="50"/>
  <c r="AC10" i="50"/>
  <c r="AB10" i="50"/>
  <c r="AA10" i="50"/>
  <c r="Z10" i="50"/>
  <c r="Y10" i="50"/>
  <c r="X10" i="50"/>
  <c r="W10" i="50"/>
  <c r="V10" i="50"/>
  <c r="U10" i="50"/>
  <c r="T10" i="50"/>
  <c r="S10" i="50"/>
  <c r="R10" i="50"/>
  <c r="Q10" i="50"/>
  <c r="P10" i="50"/>
  <c r="O10" i="50"/>
  <c r="N10" i="50"/>
  <c r="M10" i="50"/>
  <c r="L10" i="50"/>
  <c r="K10" i="50"/>
  <c r="J10" i="50"/>
  <c r="I10" i="50"/>
  <c r="H10" i="50"/>
  <c r="G10" i="50"/>
  <c r="F10" i="50"/>
  <c r="E10" i="50"/>
  <c r="C10" i="50"/>
  <c r="B10" i="50"/>
  <c r="AF9" i="50"/>
  <c r="AE9" i="50"/>
  <c r="AD9" i="50"/>
  <c r="AC9" i="50"/>
  <c r="AB9" i="50"/>
  <c r="AA9" i="50"/>
  <c r="Z9" i="50"/>
  <c r="Y9" i="50"/>
  <c r="X9" i="50"/>
  <c r="W9" i="50"/>
  <c r="V9" i="50"/>
  <c r="U9" i="50"/>
  <c r="T9" i="50"/>
  <c r="S9" i="50"/>
  <c r="R9" i="50"/>
  <c r="Q9" i="50"/>
  <c r="P9" i="50"/>
  <c r="O9" i="50"/>
  <c r="N9" i="50"/>
  <c r="M9" i="50"/>
  <c r="L9" i="50"/>
  <c r="K9" i="50"/>
  <c r="J9" i="50"/>
  <c r="I9" i="50"/>
  <c r="H9" i="50"/>
  <c r="G9" i="50"/>
  <c r="F9" i="50"/>
  <c r="E9" i="50"/>
  <c r="AG9" i="50" s="1"/>
  <c r="C9" i="50"/>
  <c r="B9" i="50"/>
  <c r="AE8" i="50"/>
  <c r="AA8" i="50"/>
  <c r="Z8" i="50"/>
  <c r="W8" i="50"/>
  <c r="V8" i="50"/>
  <c r="S8" i="50"/>
  <c r="R8" i="50"/>
  <c r="O8" i="50"/>
  <c r="N8" i="50"/>
  <c r="K8" i="50"/>
  <c r="J8" i="50"/>
  <c r="G8" i="50"/>
  <c r="F8" i="50"/>
  <c r="AF7" i="50"/>
  <c r="AE7" i="50"/>
  <c r="AA7" i="50"/>
  <c r="W7" i="50"/>
  <c r="V7" i="50"/>
  <c r="S7" i="50"/>
  <c r="P7" i="50"/>
  <c r="O7" i="50"/>
  <c r="N7" i="50"/>
  <c r="K7" i="50"/>
  <c r="G7" i="50"/>
  <c r="F7" i="50"/>
  <c r="AF5" i="50"/>
  <c r="AE5" i="50"/>
  <c r="AD5" i="50"/>
  <c r="AC5" i="50"/>
  <c r="AB5" i="50"/>
  <c r="AA5" i="50"/>
  <c r="Z5" i="50"/>
  <c r="Y5" i="50"/>
  <c r="X5" i="50"/>
  <c r="W5" i="50"/>
  <c r="V5" i="50"/>
  <c r="U5" i="50"/>
  <c r="T5" i="50"/>
  <c r="S5" i="50"/>
  <c r="R5" i="50"/>
  <c r="P5" i="50"/>
  <c r="O5" i="50"/>
  <c r="N5" i="50"/>
  <c r="L5" i="50"/>
  <c r="K5" i="50"/>
  <c r="J5" i="50"/>
  <c r="H5" i="50"/>
  <c r="G5" i="50"/>
  <c r="F5" i="50"/>
  <c r="C5" i="50"/>
  <c r="B7" i="39"/>
  <c r="B5" i="39"/>
  <c r="H30" i="10"/>
  <c r="G30" i="10"/>
  <c r="F30" i="10"/>
  <c r="E30" i="10"/>
  <c r="Q27" i="10"/>
  <c r="P27" i="10"/>
  <c r="O27" i="10"/>
  <c r="N27" i="10"/>
  <c r="M27" i="10"/>
  <c r="L27" i="10"/>
  <c r="K27" i="10"/>
  <c r="J27" i="10"/>
  <c r="I27" i="10"/>
  <c r="H27" i="10"/>
  <c r="G27" i="10"/>
  <c r="F27" i="10"/>
  <c r="E27" i="10"/>
  <c r="Q26" i="10"/>
  <c r="P26" i="10"/>
  <c r="O26" i="10"/>
  <c r="N26" i="10"/>
  <c r="M26" i="10"/>
  <c r="L26" i="10"/>
  <c r="K26" i="10"/>
  <c r="J26" i="10"/>
  <c r="I26" i="10"/>
  <c r="H26" i="10"/>
  <c r="G26" i="10"/>
  <c r="F26" i="10"/>
  <c r="E26" i="10"/>
  <c r="AD20" i="10"/>
  <c r="AC20" i="10"/>
  <c r="AB20" i="10"/>
  <c r="AA20" i="10"/>
  <c r="Z20" i="10"/>
  <c r="Y20" i="10"/>
  <c r="X20" i="10"/>
  <c r="W20" i="10"/>
  <c r="V20" i="10"/>
  <c r="U20" i="10"/>
  <c r="T20" i="10"/>
  <c r="S20" i="10"/>
  <c r="R20" i="10"/>
  <c r="Q20" i="10"/>
  <c r="P20" i="10"/>
  <c r="O20" i="10"/>
  <c r="N20" i="10"/>
  <c r="M20" i="10"/>
  <c r="L20" i="10"/>
  <c r="K20" i="10"/>
  <c r="J20" i="10"/>
  <c r="I20" i="10"/>
  <c r="H20" i="10"/>
  <c r="G20" i="10"/>
  <c r="F20" i="10"/>
  <c r="E20" i="10"/>
  <c r="C20" i="10"/>
  <c r="B20" i="10"/>
  <c r="AD19" i="10"/>
  <c r="AC19" i="10"/>
  <c r="AB19" i="10"/>
  <c r="AA19" i="10"/>
  <c r="Z19" i="10"/>
  <c r="Y19" i="10"/>
  <c r="X19" i="10"/>
  <c r="W19" i="10"/>
  <c r="V19" i="10"/>
  <c r="U19" i="10"/>
  <c r="T19" i="10"/>
  <c r="S19" i="10"/>
  <c r="R19" i="10"/>
  <c r="Q19" i="10"/>
  <c r="P19" i="10"/>
  <c r="O19" i="10"/>
  <c r="N19" i="10"/>
  <c r="M19" i="10"/>
  <c r="L19" i="10"/>
  <c r="K19" i="10"/>
  <c r="H19" i="10"/>
  <c r="G19" i="10"/>
  <c r="C19" i="10"/>
  <c r="B19" i="10"/>
  <c r="AC17" i="10"/>
  <c r="AB17" i="10"/>
  <c r="AA17" i="10"/>
  <c r="Y17" i="10"/>
  <c r="X17" i="10"/>
  <c r="W17" i="10"/>
  <c r="U17" i="10"/>
  <c r="T17" i="10"/>
  <c r="S17" i="10"/>
  <c r="Q17" i="10"/>
  <c r="P17" i="10"/>
  <c r="O17" i="10"/>
  <c r="M17" i="10"/>
  <c r="L17" i="10"/>
  <c r="K17" i="10"/>
  <c r="I17" i="10"/>
  <c r="H17" i="10"/>
  <c r="G17" i="10"/>
  <c r="E17" i="10"/>
  <c r="D17" i="10" s="1"/>
  <c r="C17" i="10"/>
  <c r="B17" i="10"/>
  <c r="AD16" i="10"/>
  <c r="AB16" i="10"/>
  <c r="AA16" i="10"/>
  <c r="X16" i="10"/>
  <c r="W16" i="10"/>
  <c r="T16" i="10"/>
  <c r="L16" i="10"/>
  <c r="C16" i="10"/>
  <c r="AD15" i="10"/>
  <c r="AC15" i="10"/>
  <c r="AB15" i="10"/>
  <c r="AA15" i="10"/>
  <c r="Z15" i="10"/>
  <c r="Y15" i="10"/>
  <c r="X15" i="10"/>
  <c r="W15" i="10"/>
  <c r="V15" i="10"/>
  <c r="U15" i="10"/>
  <c r="T15" i="10"/>
  <c r="S15" i="10"/>
  <c r="R15" i="10"/>
  <c r="Q15" i="10"/>
  <c r="P15" i="10"/>
  <c r="O15" i="10"/>
  <c r="AD14" i="10"/>
  <c r="AC14" i="10"/>
  <c r="AB14" i="10"/>
  <c r="AA14" i="10"/>
  <c r="Z14" i="10"/>
  <c r="Y14" i="10"/>
  <c r="X14" i="10"/>
  <c r="W14" i="10"/>
  <c r="V14" i="10"/>
  <c r="U14" i="10"/>
  <c r="T14" i="10"/>
  <c r="S14" i="10"/>
  <c r="R14" i="10"/>
  <c r="Q14" i="10"/>
  <c r="P14" i="10"/>
  <c r="O14" i="10"/>
  <c r="N14" i="10"/>
  <c r="M14" i="10"/>
  <c r="L14" i="10"/>
  <c r="K14" i="10"/>
  <c r="J14" i="10"/>
  <c r="I14" i="10"/>
  <c r="H14" i="10"/>
  <c r="G14" i="10"/>
  <c r="F14" i="10"/>
  <c r="E14" i="10"/>
  <c r="C14"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E13"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E12" i="10"/>
  <c r="C12" i="10"/>
  <c r="B12" i="10"/>
  <c r="AD11" i="10"/>
  <c r="AC11" i="10"/>
  <c r="AB11" i="10"/>
  <c r="AA11" i="10"/>
  <c r="Z11" i="10"/>
  <c r="Y11" i="10"/>
  <c r="X11" i="10"/>
  <c r="W11" i="10"/>
  <c r="V11" i="10"/>
  <c r="U11" i="10"/>
  <c r="T11" i="10"/>
  <c r="S11" i="10"/>
  <c r="R11" i="10"/>
  <c r="Q11" i="10"/>
  <c r="P11" i="10"/>
  <c r="O11" i="10"/>
  <c r="N11" i="10"/>
  <c r="M11" i="10"/>
  <c r="K11" i="10"/>
  <c r="J11" i="10"/>
  <c r="I11" i="10"/>
  <c r="G11" i="10"/>
  <c r="F11"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C10" i="10"/>
  <c r="B10" i="10"/>
  <c r="AD9" i="10"/>
  <c r="AC9" i="10"/>
  <c r="AB9" i="10"/>
  <c r="AA9" i="10"/>
  <c r="Z9" i="10"/>
  <c r="Y9" i="10"/>
  <c r="X9" i="10"/>
  <c r="W9" i="10"/>
  <c r="V9" i="10"/>
  <c r="U9" i="10"/>
  <c r="T9" i="10"/>
  <c r="S9" i="10"/>
  <c r="R9" i="10"/>
  <c r="Q9" i="10"/>
  <c r="P9" i="10"/>
  <c r="O9" i="10"/>
  <c r="N9" i="10"/>
  <c r="M9" i="10"/>
  <c r="L9" i="10"/>
  <c r="K9" i="10"/>
  <c r="J9" i="10"/>
  <c r="I9" i="10"/>
  <c r="H9" i="10"/>
  <c r="G9" i="10"/>
  <c r="F9" i="10"/>
  <c r="E9" i="10"/>
  <c r="C9" i="10"/>
  <c r="B9" i="10"/>
  <c r="AC8" i="10"/>
  <c r="AB8" i="10"/>
  <c r="AA8" i="10"/>
  <c r="Z8" i="10"/>
  <c r="Y8" i="10"/>
  <c r="X8" i="10"/>
  <c r="W8" i="10"/>
  <c r="V8" i="10"/>
  <c r="U8" i="10"/>
  <c r="T8" i="10"/>
  <c r="S8" i="10"/>
  <c r="R8" i="10"/>
  <c r="Q8" i="10"/>
  <c r="P8" i="10"/>
  <c r="O8" i="10"/>
  <c r="N8" i="10"/>
  <c r="M8" i="10"/>
  <c r="L8" i="10"/>
  <c r="K8" i="10"/>
  <c r="J8" i="10"/>
  <c r="I8" i="10"/>
  <c r="H8" i="10"/>
  <c r="G8" i="10"/>
  <c r="F8" i="10"/>
  <c r="E8" i="10"/>
  <c r="C8" i="10"/>
  <c r="AD7" i="10"/>
  <c r="AB7" i="10"/>
  <c r="AA7" i="10"/>
  <c r="W7" i="10"/>
  <c r="V7" i="10"/>
  <c r="S7" i="10"/>
  <c r="O7" i="10"/>
  <c r="N7" i="10"/>
  <c r="L7" i="10"/>
  <c r="K7" i="10"/>
  <c r="G7" i="10"/>
  <c r="AD5" i="10"/>
  <c r="AC5" i="10"/>
  <c r="AB5" i="10"/>
  <c r="AA5" i="10"/>
  <c r="Z5" i="10"/>
  <c r="Y5" i="10"/>
  <c r="X5" i="10"/>
  <c r="W5" i="10"/>
  <c r="V5" i="10"/>
  <c r="U5" i="10"/>
  <c r="T5" i="10"/>
  <c r="S5" i="10"/>
  <c r="P5" i="10"/>
  <c r="O5" i="10"/>
  <c r="L5" i="10"/>
  <c r="K5" i="10"/>
  <c r="H5" i="10"/>
  <c r="G5" i="10"/>
  <c r="C5" i="10"/>
  <c r="C7" i="48"/>
  <c r="B7" i="48"/>
  <c r="B5" i="48"/>
  <c r="C4" i="48"/>
  <c r="C34" i="22"/>
  <c r="O32" i="22"/>
  <c r="N32" i="22"/>
  <c r="M32" i="22"/>
  <c r="L32" i="22"/>
  <c r="J32" i="22"/>
  <c r="H32" i="22"/>
  <c r="O27" i="22"/>
  <c r="N27" i="22"/>
  <c r="M27" i="22"/>
  <c r="L27" i="22"/>
  <c r="K27" i="22"/>
  <c r="J27" i="22"/>
  <c r="I27" i="22"/>
  <c r="H27" i="22"/>
  <c r="G27" i="22"/>
  <c r="F27" i="22"/>
  <c r="E27" i="22"/>
  <c r="D27" i="22"/>
  <c r="C27" i="22"/>
  <c r="O26" i="22"/>
  <c r="N26" i="22"/>
  <c r="M26" i="22"/>
  <c r="L26" i="22"/>
  <c r="K26" i="22"/>
  <c r="J26" i="22"/>
  <c r="I26" i="22"/>
  <c r="H26" i="22"/>
  <c r="G26" i="22"/>
  <c r="F26" i="22"/>
  <c r="E26" i="22"/>
  <c r="D26" i="22"/>
  <c r="C26" i="22"/>
  <c r="B26" i="22"/>
  <c r="F20" i="22"/>
  <c r="E20" i="22"/>
  <c r="D20" i="22"/>
  <c r="C20" i="22"/>
  <c r="O19" i="22"/>
  <c r="N19" i="22"/>
  <c r="M19" i="22"/>
  <c r="L19" i="22"/>
  <c r="K19" i="22"/>
  <c r="J19" i="22"/>
  <c r="I19" i="22"/>
  <c r="H19" i="22"/>
  <c r="G19" i="22"/>
  <c r="F19" i="22"/>
  <c r="E19" i="22"/>
  <c r="D19" i="22"/>
  <c r="C19" i="22"/>
  <c r="F13" i="22"/>
  <c r="E13" i="22"/>
  <c r="D13" i="22"/>
  <c r="C13" i="22"/>
  <c r="O12" i="22"/>
  <c r="N12" i="22"/>
  <c r="M12" i="22"/>
  <c r="L12" i="22"/>
  <c r="K12" i="22"/>
  <c r="J12" i="22"/>
  <c r="I12" i="22"/>
  <c r="H12" i="22"/>
  <c r="G12" i="22"/>
  <c r="F12" i="22"/>
  <c r="E12" i="22"/>
  <c r="D12" i="22"/>
  <c r="C12" i="22"/>
  <c r="B6" i="22"/>
  <c r="F34" i="22"/>
  <c r="E34" i="22"/>
  <c r="D34" i="22"/>
  <c r="F33" i="22"/>
  <c r="E33" i="22"/>
  <c r="D33" i="22"/>
  <c r="C33" i="22"/>
  <c r="K32" i="22"/>
  <c r="I32" i="22"/>
  <c r="G32" i="22"/>
  <c r="F32" i="22"/>
  <c r="E32" i="22"/>
  <c r="D32" i="22"/>
  <c r="C32" i="22"/>
  <c r="AL17" i="43" l="1"/>
  <c r="U55" i="29"/>
  <c r="V55" i="29"/>
  <c r="M55" i="29"/>
  <c r="AC55" i="29"/>
  <c r="N55" i="29"/>
  <c r="AD55" i="29"/>
  <c r="J5" i="36"/>
  <c r="R5" i="36"/>
  <c r="AD5" i="36" s="1"/>
  <c r="I55" i="29"/>
  <c r="Q55" i="29"/>
  <c r="Y55" i="29"/>
  <c r="Z5" i="36"/>
  <c r="AK54" i="29"/>
  <c r="F17" i="10"/>
  <c r="N17" i="10"/>
  <c r="V17" i="10"/>
  <c r="AE17" i="10" s="1"/>
  <c r="AJ55" i="29"/>
  <c r="E54" i="29"/>
  <c r="J55" i="29"/>
  <c r="R55" i="29"/>
  <c r="Z55" i="29"/>
  <c r="AH55" i="29"/>
  <c r="AE95" i="34"/>
  <c r="AE8" i="34"/>
  <c r="AE82" i="34"/>
  <c r="AE38" i="34"/>
  <c r="AK16" i="42"/>
  <c r="D15" i="42"/>
  <c r="E16" i="50"/>
  <c r="M16" i="10"/>
  <c r="I16" i="10"/>
  <c r="Y16" i="10"/>
  <c r="AC16" i="10"/>
  <c r="AL15" i="42"/>
  <c r="E16" i="10"/>
  <c r="D16" i="10" s="1"/>
  <c r="U16" i="10"/>
  <c r="Z16" i="10"/>
  <c r="B13" i="10"/>
  <c r="AE9" i="10"/>
  <c r="AE20" i="10"/>
  <c r="AE10" i="10"/>
  <c r="AE12" i="10"/>
  <c r="AG12" i="50"/>
  <c r="AG10" i="50"/>
  <c r="H18" i="31"/>
  <c r="L18" i="31"/>
  <c r="N17" i="31"/>
  <c r="I18" i="31"/>
  <c r="M18" i="31"/>
  <c r="F18" i="31"/>
  <c r="J18" i="31"/>
  <c r="G18" i="31"/>
  <c r="S16" i="51"/>
  <c r="AF16" i="51"/>
  <c r="B6" i="48"/>
  <c r="C21" i="47"/>
  <c r="C13" i="10"/>
  <c r="D13" i="10" s="1"/>
  <c r="AE13" i="10"/>
  <c r="AG13" i="50"/>
  <c r="C11" i="50"/>
  <c r="B10" i="44"/>
  <c r="H11" i="10"/>
  <c r="L11" i="10"/>
  <c r="AL8" i="44"/>
  <c r="P9" i="44"/>
  <c r="AB9" i="44"/>
  <c r="I9" i="44"/>
  <c r="M9" i="44"/>
  <c r="Q9" i="44"/>
  <c r="U9" i="44"/>
  <c r="Y9" i="44"/>
  <c r="AC9" i="44"/>
  <c r="AG9" i="44"/>
  <c r="AK9" i="44"/>
  <c r="L9" i="44"/>
  <c r="X9" i="44"/>
  <c r="AF9" i="44"/>
  <c r="E11" i="50"/>
  <c r="AG11" i="50" s="1"/>
  <c r="F9" i="44"/>
  <c r="J9" i="44"/>
  <c r="N9" i="44"/>
  <c r="R9" i="44"/>
  <c r="V9" i="44"/>
  <c r="Z9" i="44"/>
  <c r="AD9" i="44"/>
  <c r="AH9" i="44"/>
  <c r="H9" i="44"/>
  <c r="T9" i="44"/>
  <c r="AJ9" i="44"/>
  <c r="E11" i="10"/>
  <c r="G9" i="44"/>
  <c r="K9" i="44"/>
  <c r="O9" i="44"/>
  <c r="S9" i="44"/>
  <c r="W9" i="44"/>
  <c r="AA9" i="44"/>
  <c r="AE9" i="44"/>
  <c r="B5" i="10"/>
  <c r="B5" i="50"/>
  <c r="L38" i="11"/>
  <c r="T38" i="11"/>
  <c r="AB38" i="11"/>
  <c r="AJ38" i="11"/>
  <c r="I5" i="10"/>
  <c r="Q5" i="10"/>
  <c r="I38" i="11"/>
  <c r="Q38" i="11"/>
  <c r="Y38" i="11"/>
  <c r="AK38" i="11"/>
  <c r="F38" i="11"/>
  <c r="J38" i="11"/>
  <c r="N38" i="11"/>
  <c r="R38" i="11"/>
  <c r="V38" i="11"/>
  <c r="Z38" i="11"/>
  <c r="AD38" i="11"/>
  <c r="AH38" i="11"/>
  <c r="H38" i="11"/>
  <c r="P38" i="11"/>
  <c r="X38" i="11"/>
  <c r="AF38" i="11"/>
  <c r="E5" i="10"/>
  <c r="M5" i="10"/>
  <c r="M38" i="11"/>
  <c r="U38" i="11"/>
  <c r="AC38" i="11"/>
  <c r="AG38" i="11"/>
  <c r="E5" i="50"/>
  <c r="AG5" i="50" s="1"/>
  <c r="G38" i="11"/>
  <c r="K38" i="11"/>
  <c r="O38" i="11"/>
  <c r="S38" i="11"/>
  <c r="W38" i="11"/>
  <c r="AA38" i="11"/>
  <c r="AE38" i="11"/>
  <c r="T51" i="12"/>
  <c r="AI51" i="12"/>
  <c r="AJ51" i="12"/>
  <c r="F8" i="12"/>
  <c r="G63" i="51"/>
  <c r="K63" i="51"/>
  <c r="O63" i="51"/>
  <c r="S63" i="51"/>
  <c r="AD63" i="51"/>
  <c r="B64" i="51"/>
  <c r="B8" i="12" s="1"/>
  <c r="N63" i="51"/>
  <c r="AL62" i="51"/>
  <c r="R63" i="51"/>
  <c r="AE63" i="51"/>
  <c r="F63" i="51"/>
  <c r="V63" i="51"/>
  <c r="AH63" i="51"/>
  <c r="AA63" i="51"/>
  <c r="J63" i="51"/>
  <c r="Z63" i="51"/>
  <c r="AI63" i="51"/>
  <c r="G8" i="12"/>
  <c r="G10" i="12" s="1"/>
  <c r="G6" i="50" s="1"/>
  <c r="K8" i="12"/>
  <c r="K10" i="12" s="1"/>
  <c r="O8" i="12"/>
  <c r="S8" i="12"/>
  <c r="S10" i="12" s="1"/>
  <c r="AA8" i="12"/>
  <c r="AA10" i="12" s="1"/>
  <c r="W63" i="51"/>
  <c r="H63" i="51"/>
  <c r="L63" i="51"/>
  <c r="P63" i="51"/>
  <c r="T63" i="51"/>
  <c r="X63" i="51"/>
  <c r="AB63" i="51"/>
  <c r="AF63" i="51"/>
  <c r="AJ63" i="51"/>
  <c r="I63" i="51"/>
  <c r="M63" i="51"/>
  <c r="Q63" i="51"/>
  <c r="U63" i="51"/>
  <c r="Y63" i="51"/>
  <c r="AC63" i="51"/>
  <c r="AG63" i="51"/>
  <c r="AL44" i="51"/>
  <c r="M45" i="51"/>
  <c r="U45" i="51"/>
  <c r="AC45" i="51"/>
  <c r="F45" i="51"/>
  <c r="J45" i="51"/>
  <c r="N45" i="51"/>
  <c r="R45" i="51"/>
  <c r="V45" i="51"/>
  <c r="Z45" i="51"/>
  <c r="AD45" i="51"/>
  <c r="AH45" i="51"/>
  <c r="Q45" i="51"/>
  <c r="AK45" i="51"/>
  <c r="G45" i="51"/>
  <c r="K45" i="51"/>
  <c r="O45" i="51"/>
  <c r="S45" i="51"/>
  <c r="W45" i="51"/>
  <c r="AA45" i="51"/>
  <c r="AE45" i="51"/>
  <c r="AI45" i="51"/>
  <c r="I45" i="51"/>
  <c r="Y45" i="51"/>
  <c r="AG45" i="51"/>
  <c r="H45" i="51"/>
  <c r="L45" i="51"/>
  <c r="P45" i="51"/>
  <c r="T45" i="51"/>
  <c r="X45" i="51"/>
  <c r="AB45" i="51"/>
  <c r="AF45" i="51"/>
  <c r="G16" i="51"/>
  <c r="O16" i="51"/>
  <c r="AE16" i="51"/>
  <c r="AI16" i="51"/>
  <c r="W16" i="51"/>
  <c r="F6" i="12"/>
  <c r="AL15" i="51"/>
  <c r="K16" i="51"/>
  <c r="AA16" i="51"/>
  <c r="AJ16" i="51"/>
  <c r="H16" i="51"/>
  <c r="P16" i="51"/>
  <c r="X16" i="51"/>
  <c r="I16" i="51"/>
  <c r="M16" i="51"/>
  <c r="Q16" i="51"/>
  <c r="U16" i="51"/>
  <c r="Y16" i="51"/>
  <c r="AC16" i="51"/>
  <c r="AG16" i="51"/>
  <c r="AK16" i="51"/>
  <c r="L16" i="51"/>
  <c r="T16" i="51"/>
  <c r="AB16" i="51"/>
  <c r="C6" i="12"/>
  <c r="C10" i="12" s="1"/>
  <c r="F16" i="51"/>
  <c r="J16" i="51"/>
  <c r="N16" i="51"/>
  <c r="R16" i="51"/>
  <c r="V16" i="51"/>
  <c r="Z16" i="51"/>
  <c r="AD16" i="51"/>
  <c r="AD8" i="10"/>
  <c r="AE8" i="10" s="1"/>
  <c r="B8" i="10"/>
  <c r="B8" i="50"/>
  <c r="E8" i="50"/>
  <c r="AG8" i="50" s="1"/>
  <c r="C8" i="50"/>
  <c r="AD8" i="36"/>
  <c r="AE68" i="34"/>
  <c r="AE88" i="34"/>
  <c r="AE110" i="34"/>
  <c r="AE141" i="34"/>
  <c r="AE152" i="34"/>
  <c r="AE170" i="34"/>
  <c r="AE186" i="34"/>
  <c r="AE101" i="34"/>
  <c r="AE102" i="34"/>
  <c r="AE158" i="34"/>
  <c r="F189" i="34"/>
  <c r="K190" i="34" s="1"/>
  <c r="AE31" i="34"/>
  <c r="AE32" i="34"/>
  <c r="AE43" i="34"/>
  <c r="AE122" i="34"/>
  <c r="E19" i="10"/>
  <c r="I9" i="28"/>
  <c r="U9" i="28"/>
  <c r="AC9" i="28"/>
  <c r="AG9" i="28"/>
  <c r="F19" i="10"/>
  <c r="J19" i="10"/>
  <c r="F7" i="36"/>
  <c r="AD7" i="36" s="1"/>
  <c r="F9" i="28"/>
  <c r="J9" i="28"/>
  <c r="N9" i="28"/>
  <c r="R9" i="28"/>
  <c r="V9" i="28"/>
  <c r="Z9" i="28"/>
  <c r="AD9" i="28"/>
  <c r="AH9" i="28"/>
  <c r="I19" i="10"/>
  <c r="M9" i="28"/>
  <c r="Q9" i="28"/>
  <c r="Y9" i="28"/>
  <c r="AK9" i="28"/>
  <c r="G9" i="28"/>
  <c r="K9" i="28"/>
  <c r="O9" i="28"/>
  <c r="S9" i="28"/>
  <c r="W9" i="28"/>
  <c r="AA9" i="28"/>
  <c r="AE9" i="28"/>
  <c r="AE96" i="34"/>
  <c r="AE121" i="34"/>
  <c r="AE90" i="34"/>
  <c r="AE187" i="34"/>
  <c r="AE19" i="34"/>
  <c r="AE29" i="34"/>
  <c r="AE151" i="34"/>
  <c r="AE11" i="34"/>
  <c r="G189" i="34"/>
  <c r="F5" i="30" s="1"/>
  <c r="F6" i="30" s="1"/>
  <c r="AE7" i="30" s="1"/>
  <c r="K189" i="34"/>
  <c r="J5" i="30" s="1"/>
  <c r="J6" i="30" s="1"/>
  <c r="W189" i="34"/>
  <c r="V5" i="30" s="1"/>
  <c r="V6" i="30" s="1"/>
  <c r="V6" i="36" s="1"/>
  <c r="V9" i="36" s="1"/>
  <c r="AA189" i="34"/>
  <c r="Z5" i="30" s="1"/>
  <c r="Z6" i="30" s="1"/>
  <c r="Z6" i="36" s="1"/>
  <c r="AE12" i="34"/>
  <c r="AE13" i="34"/>
  <c r="AE25" i="34"/>
  <c r="AE26" i="34"/>
  <c r="AE33" i="34"/>
  <c r="AE72" i="34"/>
  <c r="AE77" i="34"/>
  <c r="AE78" i="34"/>
  <c r="AE84" i="34"/>
  <c r="AE92" i="34"/>
  <c r="AE130" i="34"/>
  <c r="AE136" i="34"/>
  <c r="AE145" i="34"/>
  <c r="AE146" i="34"/>
  <c r="AE178" i="34"/>
  <c r="AE180" i="34"/>
  <c r="AE15" i="34"/>
  <c r="AE16" i="34"/>
  <c r="AE40" i="34"/>
  <c r="AE69" i="34"/>
  <c r="AE164" i="34"/>
  <c r="AE166" i="34"/>
  <c r="AE171" i="34"/>
  <c r="AE17" i="34"/>
  <c r="AE21" i="34"/>
  <c r="AE28" i="34"/>
  <c r="AE34" i="34"/>
  <c r="AE36" i="34"/>
  <c r="AE41" i="34"/>
  <c r="AE45" i="34"/>
  <c r="AE52" i="34"/>
  <c r="AE56" i="34"/>
  <c r="AE58" i="34"/>
  <c r="AE60" i="34"/>
  <c r="AE62" i="34"/>
  <c r="AE74" i="34"/>
  <c r="AE85" i="34"/>
  <c r="AE86" i="34"/>
  <c r="AE91" i="34"/>
  <c r="AE99" i="34"/>
  <c r="AE100" i="34"/>
  <c r="AE104" i="34"/>
  <c r="AE112" i="34"/>
  <c r="AE114" i="34"/>
  <c r="AE118" i="34"/>
  <c r="AE120" i="34"/>
  <c r="AE126" i="34"/>
  <c r="AE132" i="34"/>
  <c r="AE147" i="34"/>
  <c r="AE148" i="34"/>
  <c r="AE150" i="34"/>
  <c r="AE155" i="34"/>
  <c r="AE156" i="34"/>
  <c r="AE160" i="34"/>
  <c r="AE162" i="34"/>
  <c r="AE183" i="34"/>
  <c r="AE184" i="34"/>
  <c r="AE20" i="34"/>
  <c r="AE37" i="34"/>
  <c r="AE39" i="34"/>
  <c r="AE44" i="34"/>
  <c r="AD189" i="34"/>
  <c r="AC5" i="30" s="1"/>
  <c r="AC6" i="30" s="1"/>
  <c r="AD18" i="10" s="1"/>
  <c r="AE6" i="34"/>
  <c r="AE9" i="34"/>
  <c r="AE18" i="34"/>
  <c r="AE22" i="34"/>
  <c r="AE24" i="34"/>
  <c r="AE42" i="34"/>
  <c r="AE47" i="34"/>
  <c r="AE48" i="34"/>
  <c r="AE50" i="34"/>
  <c r="AE61" i="34"/>
  <c r="AE63" i="34"/>
  <c r="AE66" i="34"/>
  <c r="AE73" i="34"/>
  <c r="AE76" i="34"/>
  <c r="AE80" i="34"/>
  <c r="AE94" i="34"/>
  <c r="AE108" i="34"/>
  <c r="AE116" i="34"/>
  <c r="AE133" i="34"/>
  <c r="AE138" i="34"/>
  <c r="AE140" i="34"/>
  <c r="AE142" i="34"/>
  <c r="AE161" i="34"/>
  <c r="AE167" i="34"/>
  <c r="AE168" i="34"/>
  <c r="AE174" i="34"/>
  <c r="AE176" i="34"/>
  <c r="V189" i="34"/>
  <c r="U5" i="30" s="1"/>
  <c r="U6" i="30" s="1"/>
  <c r="U18" i="10" s="1"/>
  <c r="N189" i="34"/>
  <c r="M5" i="30" s="1"/>
  <c r="M6" i="30" s="1"/>
  <c r="C18" i="10"/>
  <c r="C6" i="36"/>
  <c r="B191" i="34"/>
  <c r="B5" i="30" s="1"/>
  <c r="B8" i="30" s="1"/>
  <c r="B18" i="10" s="1"/>
  <c r="AE70" i="34"/>
  <c r="AE172" i="34"/>
  <c r="AC6" i="36"/>
  <c r="AC9" i="36" s="1"/>
  <c r="AC18" i="10"/>
  <c r="AE106" i="34"/>
  <c r="AI7" i="30"/>
  <c r="J7" i="30"/>
  <c r="AJ7" i="30"/>
  <c r="V7" i="30"/>
  <c r="J6" i="36"/>
  <c r="J9" i="36" s="1"/>
  <c r="J18" i="10"/>
  <c r="E5" i="30"/>
  <c r="O189" i="34"/>
  <c r="N5" i="30" s="1"/>
  <c r="N6" i="30" s="1"/>
  <c r="AE109" i="34"/>
  <c r="C9" i="36"/>
  <c r="I189" i="34"/>
  <c r="H5" i="30" s="1"/>
  <c r="H6" i="30" s="1"/>
  <c r="M189" i="34"/>
  <c r="L5" i="30" s="1"/>
  <c r="L6" i="30" s="1"/>
  <c r="Q189" i="34"/>
  <c r="P5" i="30" s="1"/>
  <c r="P6" i="30" s="1"/>
  <c r="U189" i="34"/>
  <c r="T5" i="30" s="1"/>
  <c r="T6" i="30" s="1"/>
  <c r="Y189" i="34"/>
  <c r="X5" i="30" s="1"/>
  <c r="X6" i="30" s="1"/>
  <c r="AC189" i="34"/>
  <c r="AB5" i="30" s="1"/>
  <c r="AB6" i="30" s="1"/>
  <c r="AE7" i="34"/>
  <c r="AE10" i="34"/>
  <c r="AE23" i="34"/>
  <c r="AE35" i="34"/>
  <c r="AE53" i="34"/>
  <c r="AE55" i="34"/>
  <c r="AE65" i="34"/>
  <c r="AE75" i="34"/>
  <c r="AE98" i="34"/>
  <c r="AE115" i="34"/>
  <c r="AE124" i="34"/>
  <c r="AE129" i="34"/>
  <c r="AE134" i="34"/>
  <c r="AE182" i="34"/>
  <c r="S189" i="34"/>
  <c r="R5" i="30" s="1"/>
  <c r="R6" i="30" s="1"/>
  <c r="AE5" i="34"/>
  <c r="AE81" i="34"/>
  <c r="AE14" i="34"/>
  <c r="AE30" i="34"/>
  <c r="AE54" i="34"/>
  <c r="AE64" i="34"/>
  <c r="AE105" i="34"/>
  <c r="AE128" i="34"/>
  <c r="AE188" i="34"/>
  <c r="J189" i="34"/>
  <c r="I5" i="30" s="1"/>
  <c r="I6" i="30" s="1"/>
  <c r="R189" i="34"/>
  <c r="Q5" i="30" s="1"/>
  <c r="Q6" i="30" s="1"/>
  <c r="Q7" i="30" s="1"/>
  <c r="Z189" i="34"/>
  <c r="Y5" i="30" s="1"/>
  <c r="Y6" i="30" s="1"/>
  <c r="Y7" i="30" s="1"/>
  <c r="AE27" i="34"/>
  <c r="AE46" i="34"/>
  <c r="AE51" i="34"/>
  <c r="AE57" i="34"/>
  <c r="AE67" i="34"/>
  <c r="AE125" i="34"/>
  <c r="AE135" i="34"/>
  <c r="AE144" i="34"/>
  <c r="AE154" i="34"/>
  <c r="AE177" i="34"/>
  <c r="H189" i="34"/>
  <c r="G5" i="30" s="1"/>
  <c r="G6" i="30" s="1"/>
  <c r="G7" i="30" s="1"/>
  <c r="L189" i="34"/>
  <c r="K5" i="30" s="1"/>
  <c r="K6" i="30" s="1"/>
  <c r="P189" i="34"/>
  <c r="O5" i="30" s="1"/>
  <c r="O6" i="30" s="1"/>
  <c r="T189" i="34"/>
  <c r="S5" i="30" s="1"/>
  <c r="S6" i="30" s="1"/>
  <c r="X189" i="34"/>
  <c r="W5" i="30" s="1"/>
  <c r="W6" i="30" s="1"/>
  <c r="W7" i="30" s="1"/>
  <c r="AB189" i="34"/>
  <c r="AA5" i="30" s="1"/>
  <c r="AA6" i="30" s="1"/>
  <c r="AE49" i="34"/>
  <c r="AE59" i="34"/>
  <c r="AE71" i="34"/>
  <c r="AE79" i="34"/>
  <c r="AE89" i="34"/>
  <c r="AE113" i="34"/>
  <c r="AE119" i="34"/>
  <c r="AE127" i="34"/>
  <c r="AE139" i="34"/>
  <c r="AE149" i="34"/>
  <c r="AE159" i="34"/>
  <c r="AE165" i="34"/>
  <c r="AE175" i="34"/>
  <c r="AE179" i="34"/>
  <c r="AE181" i="34"/>
  <c r="AE185" i="34"/>
  <c r="AE83" i="34"/>
  <c r="AE87" i="34"/>
  <c r="AE93" i="34"/>
  <c r="AE97" i="34"/>
  <c r="AE103" i="34"/>
  <c r="AE107" i="34"/>
  <c r="AE111" i="34"/>
  <c r="AE117" i="34"/>
  <c r="AE123" i="34"/>
  <c r="AE131" i="34"/>
  <c r="AE137" i="34"/>
  <c r="AE143" i="34"/>
  <c r="AE153" i="34"/>
  <c r="AE157" i="34"/>
  <c r="AE163" i="34"/>
  <c r="AE169" i="34"/>
  <c r="AE173" i="34"/>
  <c r="G55" i="29"/>
  <c r="K55" i="29"/>
  <c r="O55" i="29"/>
  <c r="S55" i="29"/>
  <c r="W55" i="29"/>
  <c r="AA55" i="29"/>
  <c r="AE55" i="29"/>
  <c r="AI55" i="29"/>
  <c r="H55" i="29"/>
  <c r="L55" i="29"/>
  <c r="P55" i="29"/>
  <c r="T55" i="29"/>
  <c r="X55" i="29"/>
  <c r="AB55" i="29"/>
  <c r="AF55" i="29"/>
  <c r="H16" i="10"/>
  <c r="P16" i="10"/>
  <c r="O16" i="10"/>
  <c r="K16" i="10"/>
  <c r="G16" i="10"/>
  <c r="V16" i="42"/>
  <c r="F51" i="12"/>
  <c r="Y51" i="12"/>
  <c r="P51" i="12"/>
  <c r="W51" i="12"/>
  <c r="J7" i="10"/>
  <c r="Q51" i="12"/>
  <c r="AB51" i="12"/>
  <c r="L51" i="12"/>
  <c r="O51" i="12"/>
  <c r="N51" i="12"/>
  <c r="AK51" i="12"/>
  <c r="AG51" i="12"/>
  <c r="U51" i="12"/>
  <c r="AF51" i="12"/>
  <c r="AA51" i="12"/>
  <c r="V51" i="12"/>
  <c r="M51" i="12"/>
  <c r="X51" i="12"/>
  <c r="H51" i="12"/>
  <c r="AE51" i="12"/>
  <c r="R51" i="12"/>
  <c r="I51" i="12"/>
  <c r="AC51" i="12"/>
  <c r="N8" i="47"/>
  <c r="Q16" i="47"/>
  <c r="AG16" i="47"/>
  <c r="AG8" i="47"/>
  <c r="R8" i="47"/>
  <c r="AH8" i="47"/>
  <c r="E16" i="47"/>
  <c r="U16" i="47"/>
  <c r="AE14" i="10"/>
  <c r="AG23" i="47"/>
  <c r="AC23" i="47"/>
  <c r="Y23" i="47"/>
  <c r="U23" i="47"/>
  <c r="Q23" i="47"/>
  <c r="AJ23" i="47"/>
  <c r="AF23" i="47"/>
  <c r="AB23" i="47"/>
  <c r="X23" i="47"/>
  <c r="T23" i="47"/>
  <c r="P23" i="47"/>
  <c r="AI23" i="47"/>
  <c r="AE23" i="47"/>
  <c r="AA23" i="47"/>
  <c r="W23" i="47"/>
  <c r="S23" i="47"/>
  <c r="O23" i="47"/>
  <c r="AH23" i="47"/>
  <c r="AD23" i="47"/>
  <c r="Z23" i="47"/>
  <c r="V23" i="47"/>
  <c r="R23" i="47"/>
  <c r="N23" i="47"/>
  <c r="E22" i="47"/>
  <c r="E23" i="47" s="1"/>
  <c r="B14" i="10"/>
  <c r="B14" i="50"/>
  <c r="K8" i="47"/>
  <c r="S8" i="47"/>
  <c r="AA8" i="47"/>
  <c r="H8" i="47"/>
  <c r="L8" i="47"/>
  <c r="P8" i="47"/>
  <c r="T8" i="47"/>
  <c r="X8" i="47"/>
  <c r="AB8" i="47"/>
  <c r="AF8" i="47"/>
  <c r="AJ8" i="47"/>
  <c r="G16" i="47"/>
  <c r="K16" i="47"/>
  <c r="O16" i="47"/>
  <c r="S16" i="47"/>
  <c r="W16" i="47"/>
  <c r="AA16" i="47"/>
  <c r="AE16" i="47"/>
  <c r="AI16" i="47"/>
  <c r="G8" i="47"/>
  <c r="O8" i="47"/>
  <c r="W8" i="47"/>
  <c r="AE8" i="47"/>
  <c r="AI8" i="47"/>
  <c r="E8" i="47"/>
  <c r="I8" i="47"/>
  <c r="M8" i="47"/>
  <c r="Q8" i="47"/>
  <c r="U8" i="47"/>
  <c r="Y8" i="47"/>
  <c r="AC8" i="47"/>
  <c r="H16" i="47"/>
  <c r="L16" i="47"/>
  <c r="P16" i="47"/>
  <c r="T16" i="47"/>
  <c r="X16" i="47"/>
  <c r="AB16" i="47"/>
  <c r="AF16" i="47"/>
  <c r="U35" i="12"/>
  <c r="I35" i="12"/>
  <c r="R7" i="10"/>
  <c r="Z7" i="10"/>
  <c r="O10" i="12"/>
  <c r="O6" i="10" s="1"/>
  <c r="W10" i="12"/>
  <c r="W6" i="10" s="1"/>
  <c r="AE10" i="12"/>
  <c r="AE6" i="50" s="1"/>
  <c r="AE17" i="50" s="1"/>
  <c r="AF18" i="50" s="1"/>
  <c r="M35" i="12"/>
  <c r="AC35" i="12"/>
  <c r="AK35" i="12"/>
  <c r="Y35" i="12"/>
  <c r="Q35" i="12"/>
  <c r="AG35" i="12"/>
  <c r="G51" i="12"/>
  <c r="AD51" i="12"/>
  <c r="J51" i="12"/>
  <c r="H7" i="10"/>
  <c r="X7" i="10"/>
  <c r="T7" i="10"/>
  <c r="AL66" i="12"/>
  <c r="C7" i="10"/>
  <c r="S51" i="12"/>
  <c r="K51" i="12"/>
  <c r="AH51" i="12"/>
  <c r="X10" i="12"/>
  <c r="X6" i="10" s="1"/>
  <c r="AL34" i="12"/>
  <c r="P10" i="12"/>
  <c r="P67" i="12"/>
  <c r="AB67" i="12"/>
  <c r="E7" i="10"/>
  <c r="I7" i="10"/>
  <c r="M7" i="10"/>
  <c r="Q7" i="10"/>
  <c r="U7" i="10"/>
  <c r="Y7" i="10"/>
  <c r="AC7" i="10"/>
  <c r="H10" i="12"/>
  <c r="AB10" i="12"/>
  <c r="F35" i="12"/>
  <c r="J35" i="12"/>
  <c r="N35" i="12"/>
  <c r="R35" i="12"/>
  <c r="V35" i="12"/>
  <c r="Z35" i="12"/>
  <c r="AD35" i="12"/>
  <c r="AH35" i="12"/>
  <c r="I67" i="12"/>
  <c r="M67" i="12"/>
  <c r="Q67" i="12"/>
  <c r="U67" i="12"/>
  <c r="Y67" i="12"/>
  <c r="AC67" i="12"/>
  <c r="AG67" i="12"/>
  <c r="AK67" i="12"/>
  <c r="AJ10" i="12"/>
  <c r="H67" i="12"/>
  <c r="T67" i="12"/>
  <c r="AF67" i="12"/>
  <c r="AJ67" i="12"/>
  <c r="E7" i="50"/>
  <c r="AG7" i="50" s="1"/>
  <c r="T10" i="12"/>
  <c r="AF10" i="12"/>
  <c r="AF6" i="50" s="1"/>
  <c r="AF17" i="50" s="1"/>
  <c r="G35" i="12"/>
  <c r="K35" i="12"/>
  <c r="O35" i="12"/>
  <c r="S35" i="12"/>
  <c r="W35" i="12"/>
  <c r="AA35" i="12"/>
  <c r="AE35" i="12"/>
  <c r="AI35" i="12"/>
  <c r="F67" i="12"/>
  <c r="J67" i="12"/>
  <c r="N67" i="12"/>
  <c r="R67" i="12"/>
  <c r="V67" i="12"/>
  <c r="Z67" i="12"/>
  <c r="AD67" i="12"/>
  <c r="AH67" i="12"/>
  <c r="B68" i="12"/>
  <c r="L67" i="12"/>
  <c r="X67" i="12"/>
  <c r="L10" i="12"/>
  <c r="AI10" i="12"/>
  <c r="H35" i="12"/>
  <c r="L35" i="12"/>
  <c r="P35" i="12"/>
  <c r="T35" i="12"/>
  <c r="X35" i="12"/>
  <c r="AB35" i="12"/>
  <c r="AF35" i="12"/>
  <c r="G67" i="12"/>
  <c r="K67" i="12"/>
  <c r="O67" i="12"/>
  <c r="S67" i="12"/>
  <c r="W67" i="12"/>
  <c r="AA67" i="12"/>
  <c r="AE67" i="12"/>
  <c r="J10" i="12"/>
  <c r="N10" i="12"/>
  <c r="V10" i="12"/>
  <c r="AD10" i="12"/>
  <c r="AH10" i="12"/>
  <c r="AL7" i="12"/>
  <c r="AL9" i="12"/>
  <c r="F10" i="12"/>
  <c r="R10" i="12"/>
  <c r="Z10" i="12"/>
  <c r="AL6" i="12"/>
  <c r="E10" i="12"/>
  <c r="D10" i="12" s="1"/>
  <c r="I10" i="12"/>
  <c r="M10" i="12"/>
  <c r="Q10" i="12"/>
  <c r="U10" i="12"/>
  <c r="Y10" i="12"/>
  <c r="AC10" i="12"/>
  <c r="AG10" i="12"/>
  <c r="AK10" i="12"/>
  <c r="C5" i="48"/>
  <c r="C6" i="48" s="1"/>
  <c r="C8" i="48" s="1"/>
  <c r="B8" i="48"/>
  <c r="F16" i="42"/>
  <c r="J16" i="42"/>
  <c r="Z16" i="42"/>
  <c r="F16" i="10"/>
  <c r="J16" i="10"/>
  <c r="N16" i="10"/>
  <c r="R16" i="10"/>
  <c r="V16" i="10"/>
  <c r="V16" i="50"/>
  <c r="AG16" i="50" s="1"/>
  <c r="N16" i="42"/>
  <c r="AD16" i="42"/>
  <c r="R16" i="42"/>
  <c r="AH16" i="42"/>
  <c r="G16" i="42"/>
  <c r="K16" i="42"/>
  <c r="O16" i="42"/>
  <c r="S16" i="42"/>
  <c r="W16" i="42"/>
  <c r="AA16" i="42"/>
  <c r="AE16" i="42"/>
  <c r="AI16" i="42"/>
  <c r="H16" i="42"/>
  <c r="L16" i="42"/>
  <c r="P16" i="42"/>
  <c r="T16" i="42"/>
  <c r="X16" i="42"/>
  <c r="AB16" i="42"/>
  <c r="AF16" i="42"/>
  <c r="AJ16" i="42"/>
  <c r="I16" i="42"/>
  <c r="M16" i="42"/>
  <c r="Q16" i="42"/>
  <c r="U16" i="42"/>
  <c r="Y16" i="42"/>
  <c r="AC16" i="42"/>
  <c r="AG16" i="42"/>
  <c r="B16" i="10"/>
  <c r="B16" i="50"/>
  <c r="C16" i="50"/>
  <c r="D16" i="50" s="1"/>
  <c r="Z9" i="36" l="1"/>
  <c r="V18" i="10"/>
  <c r="W190" i="34"/>
  <c r="V190" i="34"/>
  <c r="AD190" i="34"/>
  <c r="AE5" i="10"/>
  <c r="C28" i="47"/>
  <c r="C22" i="47"/>
  <c r="AE11" i="10"/>
  <c r="B11" i="10"/>
  <c r="B11" i="50"/>
  <c r="B12" i="12"/>
  <c r="AL8" i="12"/>
  <c r="G6" i="10"/>
  <c r="O6" i="50"/>
  <c r="O17" i="50" s="1"/>
  <c r="W6" i="50"/>
  <c r="W17" i="50" s="1"/>
  <c r="X6" i="50"/>
  <c r="X17" i="50" s="1"/>
  <c r="AG7" i="30"/>
  <c r="F18" i="10"/>
  <c r="AF7" i="30"/>
  <c r="Z7" i="30"/>
  <c r="O7" i="30"/>
  <c r="AB7" i="30"/>
  <c r="N7" i="30"/>
  <c r="AC7" i="30"/>
  <c r="AH7" i="30"/>
  <c r="AK7" i="30"/>
  <c r="M7" i="30"/>
  <c r="G190" i="34"/>
  <c r="F7" i="30"/>
  <c r="AD7" i="30"/>
  <c r="F6" i="36"/>
  <c r="F9" i="36" s="1"/>
  <c r="AE19" i="10"/>
  <c r="M6" i="36"/>
  <c r="M9" i="36" s="1"/>
  <c r="N190" i="34"/>
  <c r="AA190" i="34"/>
  <c r="M18" i="10"/>
  <c r="Z18" i="10"/>
  <c r="U6" i="36"/>
  <c r="U9" i="36" s="1"/>
  <c r="V10" i="36" s="1"/>
  <c r="P190" i="34"/>
  <c r="T190" i="34"/>
  <c r="U7" i="30"/>
  <c r="AC190" i="34"/>
  <c r="M190" i="34"/>
  <c r="J190" i="34"/>
  <c r="B6" i="36"/>
  <c r="B12" i="36" s="1"/>
  <c r="K6" i="36"/>
  <c r="K9" i="36" s="1"/>
  <c r="K10" i="36" s="1"/>
  <c r="K18" i="10"/>
  <c r="R6" i="36"/>
  <c r="R9" i="36" s="1"/>
  <c r="R18" i="10"/>
  <c r="H18" i="10"/>
  <c r="H6" i="36"/>
  <c r="H9" i="36" s="1"/>
  <c r="AL5" i="30"/>
  <c r="AL6" i="30" s="1"/>
  <c r="E6" i="30"/>
  <c r="Y190" i="34"/>
  <c r="W6" i="36"/>
  <c r="W9" i="36" s="1"/>
  <c r="W18" i="10"/>
  <c r="W21" i="10" s="1"/>
  <c r="Q6" i="36"/>
  <c r="Q9" i="36" s="1"/>
  <c r="Q18" i="10"/>
  <c r="N6" i="36"/>
  <c r="N9" i="36" s="1"/>
  <c r="N18" i="10"/>
  <c r="I6" i="36"/>
  <c r="I9" i="36" s="1"/>
  <c r="J10" i="36" s="1"/>
  <c r="I18" i="10"/>
  <c r="P18" i="10"/>
  <c r="P6" i="36"/>
  <c r="P9" i="36" s="1"/>
  <c r="I190" i="34"/>
  <c r="R190" i="34"/>
  <c r="O190" i="34"/>
  <c r="H190" i="34"/>
  <c r="X190" i="34"/>
  <c r="AA18" i="10"/>
  <c r="AA6" i="36"/>
  <c r="AA9" i="36" s="1"/>
  <c r="AA10" i="36" s="1"/>
  <c r="Y18" i="10"/>
  <c r="Y6" i="36"/>
  <c r="Y9" i="36" s="1"/>
  <c r="Z10" i="36" s="1"/>
  <c r="X18" i="10"/>
  <c r="X21" i="10" s="1"/>
  <c r="X6" i="36"/>
  <c r="X9" i="36" s="1"/>
  <c r="H7" i="30"/>
  <c r="G18" i="10"/>
  <c r="G6" i="36"/>
  <c r="G9" i="36" s="1"/>
  <c r="T18" i="10"/>
  <c r="T6" i="36"/>
  <c r="T9" i="36" s="1"/>
  <c r="R7" i="30"/>
  <c r="T7" i="30"/>
  <c r="K7" i="30"/>
  <c r="AA7" i="30"/>
  <c r="S18" i="10"/>
  <c r="S6" i="36"/>
  <c r="S9" i="36" s="1"/>
  <c r="O6" i="36"/>
  <c r="O9" i="36" s="1"/>
  <c r="O18" i="10"/>
  <c r="O21" i="10" s="1"/>
  <c r="AE189" i="34"/>
  <c r="AB18" i="10"/>
  <c r="AB6" i="36"/>
  <c r="AB9" i="36" s="1"/>
  <c r="AC10" i="36" s="1"/>
  <c r="L18" i="10"/>
  <c r="L6" i="36"/>
  <c r="L9" i="36" s="1"/>
  <c r="M10" i="36" s="1"/>
  <c r="U190" i="34"/>
  <c r="Q190" i="34"/>
  <c r="Z190" i="34"/>
  <c r="S190" i="34"/>
  <c r="L190" i="34"/>
  <c r="AB190" i="34"/>
  <c r="L7" i="30"/>
  <c r="I7" i="30"/>
  <c r="X7" i="30"/>
  <c r="P7" i="30"/>
  <c r="S7" i="30"/>
  <c r="C15" i="10"/>
  <c r="F22" i="47"/>
  <c r="F23" i="47" s="1"/>
  <c r="AE7" i="10"/>
  <c r="AL10" i="12"/>
  <c r="C6" i="50"/>
  <c r="C6" i="10"/>
  <c r="T6" i="50"/>
  <c r="T17" i="50" s="1"/>
  <c r="T6" i="10"/>
  <c r="T21" i="10" s="1"/>
  <c r="AB6" i="50"/>
  <c r="AB17" i="50" s="1"/>
  <c r="AB6" i="10"/>
  <c r="P6" i="50"/>
  <c r="P17" i="50" s="1"/>
  <c r="P6" i="10"/>
  <c r="P21" i="10" s="1"/>
  <c r="K6" i="10"/>
  <c r="K6" i="50"/>
  <c r="AA6" i="10"/>
  <c r="AA6" i="50"/>
  <c r="AA17" i="50" s="1"/>
  <c r="AB18" i="50" s="1"/>
  <c r="S6" i="10"/>
  <c r="S21" i="10" s="1"/>
  <c r="S6" i="50"/>
  <c r="S17" i="50" s="1"/>
  <c r="L6" i="50"/>
  <c r="L6" i="10"/>
  <c r="B7" i="10"/>
  <c r="B7" i="50"/>
  <c r="H6" i="50"/>
  <c r="H6" i="10"/>
  <c r="AC6" i="50"/>
  <c r="AC17" i="50" s="1"/>
  <c r="AC6" i="10"/>
  <c r="AC21" i="10" s="1"/>
  <c r="Z6" i="50"/>
  <c r="Z17" i="50" s="1"/>
  <c r="Z6" i="10"/>
  <c r="F6" i="50"/>
  <c r="F6" i="10"/>
  <c r="N6" i="10"/>
  <c r="N6" i="50"/>
  <c r="I6" i="50"/>
  <c r="I6" i="10"/>
  <c r="Q6" i="50"/>
  <c r="Q17" i="50" s="1"/>
  <c r="R18" i="50" s="1"/>
  <c r="Q6" i="10"/>
  <c r="B6" i="10"/>
  <c r="B6" i="50"/>
  <c r="M6" i="50"/>
  <c r="M6" i="10"/>
  <c r="AD6" i="50"/>
  <c r="AD17" i="50" s="1"/>
  <c r="AE18" i="50" s="1"/>
  <c r="AD6" i="10"/>
  <c r="AD21" i="10" s="1"/>
  <c r="Y6" i="50"/>
  <c r="Y17" i="50" s="1"/>
  <c r="Z18" i="50" s="1"/>
  <c r="Y6" i="10"/>
  <c r="Y21" i="10" s="1"/>
  <c r="U6" i="50"/>
  <c r="U17" i="50" s="1"/>
  <c r="U6" i="10"/>
  <c r="U21" i="10" s="1"/>
  <c r="AK11" i="12"/>
  <c r="AG11" i="12"/>
  <c r="AC11" i="12"/>
  <c r="Y11" i="12"/>
  <c r="U11" i="12"/>
  <c r="Q11" i="12"/>
  <c r="M11" i="12"/>
  <c r="I11" i="12"/>
  <c r="E6" i="50"/>
  <c r="AJ11" i="12"/>
  <c r="AF11" i="12"/>
  <c r="AB11" i="12"/>
  <c r="X11" i="12"/>
  <c r="T11" i="12"/>
  <c r="P11" i="12"/>
  <c r="L11" i="12"/>
  <c r="H11" i="12"/>
  <c r="AE11" i="12"/>
  <c r="W11" i="12"/>
  <c r="O11" i="12"/>
  <c r="G11" i="12"/>
  <c r="AI11" i="12"/>
  <c r="S11" i="12"/>
  <c r="Z11" i="12"/>
  <c r="J11" i="12"/>
  <c r="AD11" i="12"/>
  <c r="V11" i="12"/>
  <c r="N11" i="12"/>
  <c r="F11" i="12"/>
  <c r="AA11" i="12"/>
  <c r="K11" i="12"/>
  <c r="E6" i="10"/>
  <c r="AH11" i="12"/>
  <c r="R11" i="12"/>
  <c r="R6" i="50"/>
  <c r="R17" i="50" s="1"/>
  <c r="R6" i="10"/>
  <c r="V6" i="50"/>
  <c r="V17" i="50" s="1"/>
  <c r="W18" i="50" s="1"/>
  <c r="V6" i="10"/>
  <c r="V21" i="10" s="1"/>
  <c r="W22" i="10" s="1"/>
  <c r="J6" i="50"/>
  <c r="J6" i="10"/>
  <c r="D29" i="47"/>
  <c r="E15" i="10"/>
  <c r="AE16" i="10"/>
  <c r="Z21" i="10" l="1"/>
  <c r="U10" i="36"/>
  <c r="Z22" i="10"/>
  <c r="G10" i="36"/>
  <c r="U18" i="50"/>
  <c r="U22" i="10"/>
  <c r="X22" i="10"/>
  <c r="Y18" i="50"/>
  <c r="S18" i="50"/>
  <c r="AA18" i="50"/>
  <c r="X18" i="50"/>
  <c r="T18" i="50"/>
  <c r="P18" i="50"/>
  <c r="Q18" i="50"/>
  <c r="V18" i="50"/>
  <c r="AD18" i="50"/>
  <c r="AC18" i="50"/>
  <c r="V22" i="10"/>
  <c r="AD22" i="10"/>
  <c r="Y22" i="10"/>
  <c r="P29" i="10"/>
  <c r="O29" i="10"/>
  <c r="P22" i="10"/>
  <c r="T22" i="10"/>
  <c r="C15" i="50"/>
  <c r="C17" i="50" s="1"/>
  <c r="C29" i="47"/>
  <c r="B31" i="47" s="1"/>
  <c r="B15" i="10" s="1"/>
  <c r="B15" i="50"/>
  <c r="P10" i="36"/>
  <c r="R10" i="36"/>
  <c r="N10" i="36"/>
  <c r="Q10" i="36"/>
  <c r="S10" i="36"/>
  <c r="Y10" i="36"/>
  <c r="O10" i="36"/>
  <c r="I10" i="36"/>
  <c r="AB10" i="36"/>
  <c r="X10" i="36"/>
  <c r="T10" i="36"/>
  <c r="H10" i="36"/>
  <c r="L10" i="36"/>
  <c r="W10" i="36"/>
  <c r="Q21" i="10"/>
  <c r="AA21" i="10"/>
  <c r="E18" i="10"/>
  <c r="E6" i="36"/>
  <c r="R21" i="10"/>
  <c r="S22" i="10" s="1"/>
  <c r="AB21" i="10"/>
  <c r="AC22" i="10" s="1"/>
  <c r="C21" i="10"/>
  <c r="G22" i="47"/>
  <c r="G23" i="47" s="1"/>
  <c r="AG6" i="50"/>
  <c r="AE6" i="10"/>
  <c r="F15" i="10"/>
  <c r="F21" i="10" s="1"/>
  <c r="E29" i="47"/>
  <c r="E30" i="47" s="1"/>
  <c r="AI30" i="47"/>
  <c r="AE30" i="47"/>
  <c r="AA30" i="47"/>
  <c r="W30" i="47"/>
  <c r="S30" i="47"/>
  <c r="O30" i="47"/>
  <c r="AH30" i="47"/>
  <c r="AD30" i="47"/>
  <c r="Z30" i="47"/>
  <c r="V30" i="47"/>
  <c r="R30" i="47"/>
  <c r="N30" i="47"/>
  <c r="AF30" i="47"/>
  <c r="X30" i="47"/>
  <c r="P30" i="47"/>
  <c r="AC30" i="47"/>
  <c r="U30" i="47"/>
  <c r="AJ30" i="47"/>
  <c r="AB30" i="47"/>
  <c r="T30" i="47"/>
  <c r="AG30" i="47"/>
  <c r="Y30" i="47"/>
  <c r="Q30" i="47"/>
  <c r="AE18" i="10" l="1"/>
  <c r="D18" i="10"/>
  <c r="AB22" i="10"/>
  <c r="F29" i="10"/>
  <c r="Q29" i="10"/>
  <c r="R22" i="10"/>
  <c r="Q22" i="10"/>
  <c r="AA22" i="10"/>
  <c r="E21" i="10"/>
  <c r="F22" i="10" s="1"/>
  <c r="B24" i="10"/>
  <c r="B20" i="50"/>
  <c r="AD6" i="36"/>
  <c r="AD9" i="36" s="1"/>
  <c r="E9" i="36"/>
  <c r="H22" i="47"/>
  <c r="H23" i="47" s="1"/>
  <c r="F17" i="50"/>
  <c r="E17" i="50"/>
  <c r="D17" i="50" s="1"/>
  <c r="B4" i="39"/>
  <c r="B6" i="39" s="1"/>
  <c r="B8" i="39" s="1"/>
  <c r="G15" i="10"/>
  <c r="F29" i="47"/>
  <c r="F30" i="47" s="1"/>
  <c r="F23" i="10" l="1"/>
  <c r="D21" i="10"/>
  <c r="F18" i="50"/>
  <c r="E29" i="10"/>
  <c r="F11" i="36"/>
  <c r="G11" i="36" s="1"/>
  <c r="H11" i="36" s="1"/>
  <c r="I11" i="36" s="1"/>
  <c r="J11" i="36" s="1"/>
  <c r="K11" i="36" s="1"/>
  <c r="L11" i="36" s="1"/>
  <c r="M11" i="36" s="1"/>
  <c r="N11" i="36" s="1"/>
  <c r="O11" i="36" s="1"/>
  <c r="P11" i="36" s="1"/>
  <c r="Q11" i="36" s="1"/>
  <c r="R11" i="36" s="1"/>
  <c r="S11" i="36" s="1"/>
  <c r="T11" i="36" s="1"/>
  <c r="U11" i="36" s="1"/>
  <c r="V11" i="36" s="1"/>
  <c r="W11" i="36" s="1"/>
  <c r="X11" i="36" s="1"/>
  <c r="Y11" i="36" s="1"/>
  <c r="Z11" i="36" s="1"/>
  <c r="AA11" i="36" s="1"/>
  <c r="AB11" i="36" s="1"/>
  <c r="AC11" i="36" s="1"/>
  <c r="F10" i="36"/>
  <c r="I22" i="47"/>
  <c r="I23" i="47" s="1"/>
  <c r="F19" i="50"/>
  <c r="G21" i="10"/>
  <c r="G29" i="47"/>
  <c r="G30" i="47" s="1"/>
  <c r="H15" i="10"/>
  <c r="H21" i="10" s="1"/>
  <c r="H29" i="10" l="1"/>
  <c r="G29" i="10"/>
  <c r="H22" i="10"/>
  <c r="G22" i="10"/>
  <c r="J22" i="47"/>
  <c r="J23" i="47" s="1"/>
  <c r="G23" i="10"/>
  <c r="H23" i="10" s="1"/>
  <c r="H17" i="50"/>
  <c r="G17" i="50"/>
  <c r="H29" i="47"/>
  <c r="H30" i="47" s="1"/>
  <c r="I15" i="10"/>
  <c r="I21" i="10" s="1"/>
  <c r="G19" i="50" l="1"/>
  <c r="H18" i="50"/>
  <c r="G18" i="50"/>
  <c r="I29" i="10"/>
  <c r="I22" i="10"/>
  <c r="K22" i="47"/>
  <c r="K23" i="47" s="1"/>
  <c r="H19" i="50"/>
  <c r="J15" i="10"/>
  <c r="J21" i="10" s="1"/>
  <c r="I29" i="47"/>
  <c r="I30" i="47" s="1"/>
  <c r="I23" i="10"/>
  <c r="J29" i="10" l="1"/>
  <c r="J22" i="10"/>
  <c r="L22" i="47"/>
  <c r="L23" i="47" s="1"/>
  <c r="J23" i="10"/>
  <c r="J17" i="50"/>
  <c r="K15" i="10"/>
  <c r="J29" i="47"/>
  <c r="J30" i="47" s="1"/>
  <c r="I17" i="50"/>
  <c r="I19" i="50" l="1"/>
  <c r="J18" i="50"/>
  <c r="I18" i="50"/>
  <c r="J19" i="50"/>
  <c r="M22" i="47"/>
  <c r="M23" i="47" s="1"/>
  <c r="AK21" i="47"/>
  <c r="AK22" i="47" s="1"/>
  <c r="K21" i="10"/>
  <c r="K29" i="47"/>
  <c r="K30" i="47" s="1"/>
  <c r="L15" i="10"/>
  <c r="L21" i="10" s="1"/>
  <c r="L22" i="10" l="1"/>
  <c r="K22" i="10"/>
  <c r="L29" i="10"/>
  <c r="L29" i="47"/>
  <c r="L30" i="47" s="1"/>
  <c r="M15" i="10"/>
  <c r="M21" i="10" s="1"/>
  <c r="M22" i="10" s="1"/>
  <c r="L17" i="50"/>
  <c r="K17" i="50"/>
  <c r="K29" i="10"/>
  <c r="K23" i="10"/>
  <c r="L23" i="10" s="1"/>
  <c r="K19" i="50" l="1"/>
  <c r="L19" i="50" s="1"/>
  <c r="L18" i="50"/>
  <c r="K18" i="50"/>
  <c r="M29" i="10"/>
  <c r="M23" i="10"/>
  <c r="N15" i="10"/>
  <c r="M29" i="47"/>
  <c r="M30" i="47" s="1"/>
  <c r="AK28" i="47"/>
  <c r="AK29" i="47" s="1"/>
  <c r="N17" i="50" l="1"/>
  <c r="O18" i="50" s="1"/>
  <c r="M17" i="50"/>
  <c r="AG15" i="50"/>
  <c r="AG17" i="50" s="1"/>
  <c r="N21" i="10"/>
  <c r="AE15" i="10"/>
  <c r="AE21" i="10" s="1"/>
  <c r="AE24" i="10" s="1"/>
  <c r="AE26" i="10" s="1"/>
  <c r="AE27" i="10" s="1"/>
  <c r="M19" i="50" l="1"/>
  <c r="N19" i="50" s="1"/>
  <c r="O19" i="50" s="1"/>
  <c r="P19" i="50" s="1"/>
  <c r="Q19" i="50" s="1"/>
  <c r="R19" i="50" s="1"/>
  <c r="S19" i="50" s="1"/>
  <c r="T19" i="50" s="1"/>
  <c r="U19" i="50" s="1"/>
  <c r="V19" i="50" s="1"/>
  <c r="W19" i="50" s="1"/>
  <c r="X19" i="50" s="1"/>
  <c r="Y19" i="50" s="1"/>
  <c r="Z19" i="50" s="1"/>
  <c r="AA19" i="50" s="1"/>
  <c r="AB19" i="50" s="1"/>
  <c r="AF19" i="50" s="1"/>
  <c r="N18" i="50"/>
  <c r="M18" i="50"/>
  <c r="O22" i="10"/>
  <c r="N22" i="10"/>
  <c r="N29" i="10"/>
  <c r="N23" i="10"/>
  <c r="O23" i="10" s="1"/>
  <c r="P23" i="10" s="1"/>
  <c r="Q23" i="10" s="1"/>
  <c r="R23" i="10" s="1"/>
  <c r="S23" i="10" s="1"/>
  <c r="T23" i="10" s="1"/>
  <c r="U23" i="10" s="1"/>
  <c r="V23" i="10" s="1"/>
  <c r="W23" i="10" s="1"/>
  <c r="X23" i="10" s="1"/>
  <c r="Y23" i="10" s="1"/>
  <c r="Z23" i="10" s="1"/>
  <c r="AA23" i="10" s="1"/>
  <c r="AB23" i="10" s="1"/>
  <c r="AC19" i="50" l="1"/>
  <c r="AD19" i="50" s="1"/>
  <c r="AE19" i="50" s="1"/>
  <c r="AC23" i="10"/>
  <c r="AD2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tc={79B2225A-8879-4E30-900D-05BE1BCD9253}</author>
    <author>tc={F5DB9AC9-7479-4A2A-89A2-4F9EF6CEEF44}</author>
    <author>tc={BBFE34E5-A7C7-411A-88AF-DFABCABF6CDD}</author>
    <author>tc={827DBC7B-3E27-45E3-8444-4606E3797439}</author>
    <author>tc={6ED8D4A4-06CA-4703-9722-AD35CC559FF4}</author>
    <author>tc={8524FC40-674B-4EDB-A18D-C79222E453A8}</author>
    <author>tc={6014DFB5-8113-41B1-A75F-7FA5163F6D75}</author>
    <author>tc={8A82A8E4-6AA4-4269-A2B5-2C5CB8E4E8B6}</author>
    <author>tc={C20C0CF2-2BD1-4A8D-83B8-49DAAF6625B6}</author>
  </authors>
  <commentList>
    <comment ref="B5" authorId="0" shapeId="0" xr:uid="{79B2225A-8879-4E30-900D-05BE1BCD9253}">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From AIC Appendix B (February 19, 2019)</t>
        </r>
      </text>
    </comment>
    <comment ref="A8" authorId="1" shapeId="0" xr:uid="{F5DB9AC9-7479-4A2A-89A2-4F9EF6CEEF44}">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SB2814 Enrolled (Pages 187-188)</t>
        </r>
      </text>
    </comment>
    <comment ref="E12" authorId="2" shapeId="0" xr:uid="{BBFE34E5-A7C7-411A-88AF-DFABCABF6CDD}">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Minor adjustment made by hand to correspond to AIC Appendix B (likely a rounding item)</t>
        </r>
      </text>
    </comment>
    <comment ref="A16" authorId="3" shapeId="0" xr:uid="{827DBC7B-3E27-45E3-8444-4606E3797439}">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SB2814 Enrolled (Page 219)</t>
        </r>
      </text>
    </comment>
    <comment ref="E19" authorId="4" shapeId="0" xr:uid="{6ED8D4A4-06CA-4703-9722-AD35CC559FF4}">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Minor adjustment made by hand to correspond to AIC Appendix B (likely a rounding item)</t>
        </r>
      </text>
    </comment>
    <comment ref="F19" authorId="5" shapeId="0" xr:uid="{8524FC40-674B-4EDB-A18D-C79222E453A8}">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Minor adjustment made by hand to correspond to AIC Appendix B (likely a rounding item)</t>
        </r>
      </text>
    </comment>
    <comment ref="A22" authorId="6" shapeId="0" xr:uid="{6014DFB5-8113-41B1-A75F-7FA5163F6D75}">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(SB2814 Enrolled Pages 185-187)</t>
        </r>
      </text>
    </comment>
    <comment ref="A26" authorId="7" shapeId="0" xr:uid="{8A82A8E4-6AA4-4269-A2B5-2C5CB8E4E8B6}">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Please note that while legacy CPAS as a % of usage is set by FEJA, legacy CPAS as MWh is directly connected to the adjusted baseline sales value which is Plan Period-specific. Therefore, deemed legacy CPAS in MWh are subject to adjustment beginning in 2022.</t>
        </r>
      </text>
    </comment>
    <comment ref="A34" authorId="8" shapeId="0" xr:uid="{C20C0CF2-2BD1-4A8D-83B8-49DAAF6625B6}">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E.g., maximum therms that may be converted.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tc={C259D747-927D-4396-9AE0-579BE609AC9A}</author>
    <author>tc={4E2BB759-5627-4F8A-9A9C-B36F3762479D}</author>
    <author>tc={98A80E1E-D9D8-4316-8A25-77438DE538C9}</author>
  </authors>
  <commentList>
    <comment ref="I26" authorId="0" shapeId="0" xr:uid="{C259D747-927D-4396-9AE0-579BE609AC9A}">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Deemed legacy CPAS are subject to adjustment beginning in 2022.</t>
        </r>
      </text>
    </comment>
    <comment ref="I27" authorId="1" shapeId="0" xr:uid="{4E2BB759-5627-4F8A-9A9C-B36F3762479D}">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Deemed legacy CPAS are subject to adjustment beginning in 2022, and therefore so are expired legacy CPAS.</t>
        </r>
      </text>
    </comment>
    <comment ref="I29" authorId="2" shapeId="0" xr:uid="{98A80E1E-D9D8-4316-8A25-77438DE538C9}">
      <text>
        <r>
          <rPr>
            <sz val="11"/>
            <color theme="1"/>
            <rFont val="Franklin Gothic Book"/>
            <family val="2"/>
            <scheme val="minor"/>
          </rPr>
          <t>[Threaded comment]
Your version of Excel allows you to read this threaded comment; however, any edits to it will get removed if the file is opened in a newer version of Excel. Learn more: https://go.microsoft.com/fwlink/?linkid=870924
Comment:
    Deemed legacy CPAS are subject to adjustment beginning in 2022 and therefore so are total CPAS achieved.</t>
        </r>
      </text>
    </comment>
  </commentList>
</comments>
</file>

<file path=xl/sharedStrings.xml><?xml version="1.0" encoding="utf-8"?>
<sst xmlns="http://schemas.openxmlformats.org/spreadsheetml/2006/main" count="773" uniqueCount="358">
  <si>
    <t>Measure Life</t>
  </si>
  <si>
    <t>Lifetime Savings</t>
  </si>
  <si>
    <t>Measure Category</t>
  </si>
  <si>
    <t>Weighted Average Measure Life</t>
  </si>
  <si>
    <t>Behavioral Modification</t>
  </si>
  <si>
    <t>Notes</t>
  </si>
  <si>
    <t>This tab</t>
  </si>
  <si>
    <t>File Info</t>
  </si>
  <si>
    <t>Description</t>
  </si>
  <si>
    <t>Sheet Name</t>
  </si>
  <si>
    <t>Last Updated</t>
  </si>
  <si>
    <t>Date Created</t>
  </si>
  <si>
    <t>Purpose</t>
  </si>
  <si>
    <t>Author</t>
  </si>
  <si>
    <t>Project</t>
  </si>
  <si>
    <t>File Name</t>
  </si>
  <si>
    <t>File Information</t>
  </si>
  <si>
    <t>Hannah Howard &amp; Zach Ross (Opinion Dynamics)</t>
  </si>
  <si>
    <t>ASHP ER</t>
  </si>
  <si>
    <t>ECM</t>
  </si>
  <si>
    <t>Programmable Thermostat</t>
  </si>
  <si>
    <t>MWh</t>
  </si>
  <si>
    <t>Adjusted Baseline Sales</t>
  </si>
  <si>
    <t>Baseline Values Required for Calculations</t>
  </si>
  <si>
    <t xml:space="preserve">Deemed Average Weather Normalized Sales </t>
  </si>
  <si>
    <t xml:space="preserve">Adjusted for 10 MW Exempt Customers </t>
  </si>
  <si>
    <t>Legacy CPAS as %</t>
  </si>
  <si>
    <t>Legacy CPAS as MWh</t>
  </si>
  <si>
    <t>Applicable Annual Incremental Goal (AAIG)</t>
  </si>
  <si>
    <t>2018 Portfolio CPAS</t>
  </si>
  <si>
    <t>Topic</t>
  </si>
  <si>
    <t>Carryover savings</t>
  </si>
  <si>
    <t>Dual/multiple baseline measures</t>
  </si>
  <si>
    <t>Decaying savings measures</t>
  </si>
  <si>
    <t>2018 portfolio-level CPAS calculations</t>
  </si>
  <si>
    <t>Gas Savings Conversion Cap (10% of AAIG)</t>
  </si>
  <si>
    <t>Expired 2018 Portfolio CPAS</t>
  </si>
  <si>
    <t>2018 CPAS</t>
  </si>
  <si>
    <t>Expired 2018 CPAS</t>
  </si>
  <si>
    <t>• Carryover savings are presented in CPAS tables for the year in which they are claimed. E.g., Year 2 carryover from 2018 incented products will not be presented until the 2019 program year.
• For standard bulbs, a baseline shift created by EISA 2020 occurs before the end of the savings life, producing the decrease in savings seen over measure lives.</t>
  </si>
  <si>
    <t>2018 CPAS (therms)</t>
  </si>
  <si>
    <t>Expired 2018 CPAS (therms)</t>
  </si>
  <si>
    <t>Electric Savings Achieved</t>
  </si>
  <si>
    <t>Gas Savings Achieved</t>
  </si>
  <si>
    <t>Expired 2018 CPAS (MWh equivalent)</t>
  </si>
  <si>
    <t>Gas Savings Converted (MWh equivalent)</t>
  </si>
  <si>
    <t>2018 CPAS (MWh)</t>
  </si>
  <si>
    <t>CPAS Goals</t>
  </si>
  <si>
    <t>Deemed Legacy CPAS</t>
  </si>
  <si>
    <t>Unmodified CPAS Goals as %</t>
  </si>
  <si>
    <t>Unmodified CPAS Goals as MWh</t>
  </si>
  <si>
    <t>Modified CPAS Goals as %</t>
  </si>
  <si>
    <t>Modified CPAS Goals as MWh</t>
  </si>
  <si>
    <t>Modified Applicable Annual Incremental Goal as MWh</t>
  </si>
  <si>
    <t>Unmodified Applicable Annual Incremental Goal as MWh</t>
  </si>
  <si>
    <t>Unmodified Gas Savings Conversion Cap in MWh</t>
  </si>
  <si>
    <t>Modified Gas Savings Conversion Cap in MWh</t>
  </si>
  <si>
    <t>• Baseline shifts occur for early replacement measures, which is why savings may change throughout a measure's life.
• In this example, we show how we would display conversion of gas savings for only one measure in an initiative.</t>
  </si>
  <si>
    <t>Advanced Thermostat</t>
  </si>
  <si>
    <t>Most recent AIC electric savings goals are presented in Appendix B to AIC's Compliance Filing from February 19, 2019 in Docket 17-0311: https://icc.illinois.gov/downloads/public/edocket/492911.pdf</t>
  </si>
  <si>
    <t>First-Year Verified Gross MWh</t>
  </si>
  <si>
    <t>Verified Net MWh</t>
  </si>
  <si>
    <t>Verified Net Therms</t>
  </si>
  <si>
    <t>E.g. HER, BOC. "Verified gross" savings for the purposes of WAML calculations are set equal to verified net.</t>
  </si>
  <si>
    <t>Measures without verified gross</t>
  </si>
  <si>
    <t>Notes on CPAS items</t>
  </si>
  <si>
    <t>Reference Values</t>
  </si>
  <si>
    <t>Modified Goals</t>
  </si>
  <si>
    <t>Streetlighting</t>
  </si>
  <si>
    <t>Municipality-Owned Streetlighting: ENERGY STAR or DLC Standard Tier</t>
  </si>
  <si>
    <t>Municipality-Owned Streetlighting: DLC Premium Tier</t>
  </si>
  <si>
    <t>Utility-Owned Streetlighting</t>
  </si>
  <si>
    <t>CPAS - Verified Net MWh</t>
  </si>
  <si>
    <t>Initiative-Level WAML</t>
  </si>
  <si>
    <t>Initiative</t>
  </si>
  <si>
    <t>Retro-Commissioning</t>
  </si>
  <si>
    <t>Custom</t>
  </si>
  <si>
    <t>Standard</t>
  </si>
  <si>
    <t>Compressed Air Retro-Commissioning</t>
  </si>
  <si>
    <t>Industrial Refrigeration Retro-Commissioning</t>
  </si>
  <si>
    <t>Large Facilities Retro-Commissioning</t>
  </si>
  <si>
    <t>• A baseline shift occurs in 2022 for some streetlighting as a result of early replacement of mercury vapor lamps, which are deemed to have a four-year remaining useful life by the IL-TRM V7.0.</t>
  </si>
  <si>
    <t>• Compressed Air RCx measure lives vary by project per TAC discussion, producing the irregular savings decay observed in this combined table.</t>
  </si>
  <si>
    <t>Offering</t>
  </si>
  <si>
    <t>Retro-Commissioning (Project Level)</t>
  </si>
  <si>
    <t>Project ID</t>
  </si>
  <si>
    <t>901581 - Compressed Air</t>
  </si>
  <si>
    <t>1000097 - Compressed Air</t>
  </si>
  <si>
    <t>1800093 - Compressed Air</t>
  </si>
  <si>
    <t>1800149 - Compressed Air</t>
  </si>
  <si>
    <t>1800461 - Compressed Air</t>
  </si>
  <si>
    <t>1800567 - Compressed Air</t>
  </si>
  <si>
    <t>1800635 - Compressed Air</t>
  </si>
  <si>
    <t>1800903 - Compressed Air</t>
  </si>
  <si>
    <t>1801106 - Compressed Air</t>
  </si>
  <si>
    <t>1800073 - Industrial Refrigeration</t>
  </si>
  <si>
    <t>1800058 - Large Facility</t>
  </si>
  <si>
    <t>1000341 - Large Facility</t>
  </si>
  <si>
    <t>2018 Custom Initiative CPAS</t>
  </si>
  <si>
    <t>First-Year Verified Gross Savings (MWh)</t>
  </si>
  <si>
    <t>First-Year Verified Net Savings (MWh)</t>
  </si>
  <si>
    <t>WAML</t>
  </si>
  <si>
    <t>Custom Incentives</t>
  </si>
  <si>
    <t xml:space="preserve">4.5.2. Fluorescent Delamping </t>
  </si>
  <si>
    <t>Standard Lighting for Business</t>
  </si>
  <si>
    <t xml:space="preserve">4.5.3. High Performance and Reduced Wattage T8 Fixtures and Lamps </t>
  </si>
  <si>
    <t xml:space="preserve">4.5.4. LED Bulbs and Fixtures </t>
  </si>
  <si>
    <t xml:space="preserve">4.5.5. Commercial LED Exit Signs </t>
  </si>
  <si>
    <t xml:space="preserve">4.5.10. Occupancy Sensor Lighting Controls </t>
  </si>
  <si>
    <t xml:space="preserve">4.5.12. T5 Fixtures and Lamps </t>
  </si>
  <si>
    <t>4.4.6. Electric Chiller</t>
  </si>
  <si>
    <t>HVAC</t>
  </si>
  <si>
    <t>4.4.11. High Efficiency Furnace</t>
  </si>
  <si>
    <t>4.4.13. Package Terminal Air Conditioner (PTAC) and Package Terminal Heat Pump (PTHP)</t>
  </si>
  <si>
    <t xml:space="preserve">4.4.15. Single-Package and Split System Unitary Air Conditioners </t>
  </si>
  <si>
    <t>4.4.17. Variable Speed Drives for HVAC Pumps and Cooling Tower Fans</t>
  </si>
  <si>
    <t xml:space="preserve">4.4.18. Small Commercial Programmable Thermostats </t>
  </si>
  <si>
    <t>4.4.19. Demand Controlled Ventilation</t>
  </si>
  <si>
    <t>4.4.25. Small Commercial Programmable Thermostat Adjustments</t>
  </si>
  <si>
    <t>4.4.26. Variable Speed Drives for HVAC Supply and Return Fans</t>
  </si>
  <si>
    <t>4.4.37. Unitary HVAC Condensing Furnace</t>
  </si>
  <si>
    <t>4.4.39. High Temperature Heating and Ventilation (HTHV) Direct Fired Heater</t>
  </si>
  <si>
    <t>VFD</t>
  </si>
  <si>
    <t xml:space="preserve">4.2.2. Commercial Solid and Glass Door Refrigerators &amp; Freezers </t>
  </si>
  <si>
    <t>Specialty Equipment</t>
  </si>
  <si>
    <t>4.2.3. Commercial Steam Cooker</t>
  </si>
  <si>
    <t>4.2.6. ENERGY STAR Dishwasher</t>
  </si>
  <si>
    <t>4.2.9. ENERGY STAR Hot Food Holding Cabinets</t>
  </si>
  <si>
    <t>4.2.16. Kitchen Demand Ventilation Controls</t>
  </si>
  <si>
    <t>4.2.19. ENERGY STAR Electric Convection Oven</t>
  </si>
  <si>
    <t>4.6.1. Automatic Door Closer for Walk-In Coolers and Freezers</t>
  </si>
  <si>
    <t>4.6.2. Beverage and Snack Machine Controls</t>
  </si>
  <si>
    <t xml:space="preserve">4.6.3. Door Heater Controls for Cooler or Freezer </t>
  </si>
  <si>
    <t>4.6.4. Electronically Commutated Motors (ECM) for Walk-in and Reach-in Coolers / Freezers</t>
  </si>
  <si>
    <t xml:space="preserve">4.6.7. Strip Curtain for Walk-in Coolers and Freezers </t>
  </si>
  <si>
    <t>4.7.1. VSD Air Compressor</t>
  </si>
  <si>
    <t>4.7.2. Compressed Air Low Pressure Drop Filters</t>
  </si>
  <si>
    <t>4.7.3. Compressed Air No-Loss Condensate Drains</t>
  </si>
  <si>
    <t>5.7.1. High Efficiency Pool Pumps</t>
  </si>
  <si>
    <t>Leak Survey and Repair</t>
  </si>
  <si>
    <t>LSR</t>
  </si>
  <si>
    <t>4.2.11. High Efficiency Pre-Rinse Spray Valve</t>
  </si>
  <si>
    <t>Green Nozzles</t>
  </si>
  <si>
    <t>Instant Incentive</t>
  </si>
  <si>
    <t>Instant Incentive Carryover</t>
  </si>
  <si>
    <t>Online Store</t>
  </si>
  <si>
    <t>4.4.42. Advanced Thermostats for Small Commercial</t>
  </si>
  <si>
    <t>Small Business Direct Install</t>
  </si>
  <si>
    <t>Modified Gas Savings Conversion Cap in Therms</t>
  </si>
  <si>
    <t>2018 Portfolio-Level CPAS</t>
  </si>
  <si>
    <t>Metric</t>
  </si>
  <si>
    <t>2018 Annual Net Savings</t>
  </si>
  <si>
    <t>2018 Expiring CPAS from Legislation</t>
  </si>
  <si>
    <t>2018 Annual Incremental Savings Achieved</t>
  </si>
  <si>
    <t>% of 2018 AAIG Achieved</t>
  </si>
  <si>
    <t>2018 Standard Initiative</t>
  </si>
  <si>
    <t>2018 Custom Initiative</t>
  </si>
  <si>
    <t>2018 Retro-Commissioning Initiative</t>
  </si>
  <si>
    <t>2018 Streetlighting Initiative</t>
  </si>
  <si>
    <t>ASHP</t>
  </si>
  <si>
    <t>CAC</t>
  </si>
  <si>
    <t>CAC ER</t>
  </si>
  <si>
    <t>Pool Pump</t>
  </si>
  <si>
    <t>Heat Pump Water Heater</t>
  </si>
  <si>
    <t>Smart Thermostat</t>
  </si>
  <si>
    <t>Ductless Heat Pump</t>
  </si>
  <si>
    <t>Ductless Heat Pump ER</t>
  </si>
  <si>
    <t>• Early replacement measures (ASHP, CAC, and Ductless Heat Pumps) exhibit a baseline shift after the remaining useful life of the existing/replaced system ends after six years.</t>
  </si>
  <si>
    <t>Air Source Heat Pump (ASHP)</t>
  </si>
  <si>
    <t>Wall/Attic/Foundation Insulation</t>
  </si>
  <si>
    <t>Ceiling Fan</t>
  </si>
  <si>
    <t>Lighting</t>
  </si>
  <si>
    <t>Refrigerators</t>
  </si>
  <si>
    <t>PTAC</t>
  </si>
  <si>
    <t>Clothes Dryer</t>
  </si>
  <si>
    <t>Clothes Washer</t>
  </si>
  <si>
    <t>2018 HVAC Initiative</t>
  </si>
  <si>
    <t>2018 DCEO New Construction Commitments</t>
  </si>
  <si>
    <t>2018 Direct Distribution of Efficient Products Initiative</t>
  </si>
  <si>
    <t>9W LED (2018 - Year 1)</t>
  </si>
  <si>
    <t>9W LEDs (Carryover from 2017 [Year 2 Transition Period])</t>
  </si>
  <si>
    <t>13W CFLs (Carryover from 2017 [Year 3 PY9])</t>
  </si>
  <si>
    <t>13W CFLs (Carryover from 2016 [Year 3 PY8 and Year 2 PY9])</t>
  </si>
  <si>
    <t>1.0 GPM Bath Faucet Aerator</t>
  </si>
  <si>
    <t>1.5 GPM Kitchen Faucet Aerator</t>
  </si>
  <si>
    <t>1.5 GPM High Efficiency Showerhead</t>
  </si>
  <si>
    <t>Hot Water Temperature Card Thermometer</t>
  </si>
  <si>
    <t>Advanced Power Strips</t>
  </si>
  <si>
    <t>2018 Appliance Recycling Initiative</t>
  </si>
  <si>
    <t>Refrigerator Recycling</t>
  </si>
  <si>
    <t>Freezer Recycling</t>
  </si>
  <si>
    <t>2018 Multifamily Initiative</t>
  </si>
  <si>
    <t>DCEO New Construction Commitments</t>
  </si>
  <si>
    <t>2018 Smart Savers Pilot</t>
  </si>
  <si>
    <t>Advanced Thermostats</t>
  </si>
  <si>
    <t>First-Year Verified Gross Therms</t>
  </si>
  <si>
    <t>Therms Converted</t>
  </si>
  <si>
    <t>IQ</t>
  </si>
  <si>
    <t>Smart Savers</t>
  </si>
  <si>
    <t>MWh Equivalent</t>
  </si>
  <si>
    <t>Total</t>
  </si>
  <si>
    <t>Conversion Cap</t>
  </si>
  <si>
    <t>% of Cap</t>
  </si>
  <si>
    <t>Smart Savers (gas conversion)</t>
  </si>
  <si>
    <t>Direct Distribution of Efficient Products</t>
  </si>
  <si>
    <t>Multifamily</t>
  </si>
  <si>
    <t>Appliance Recycling</t>
  </si>
  <si>
    <t>Behavior Modification</t>
  </si>
  <si>
    <t>Public Housing</t>
  </si>
  <si>
    <t>Income Qualified (gas conversion)</t>
  </si>
  <si>
    <t>Retail Products</t>
  </si>
  <si>
    <t>Income Qualified</t>
  </si>
  <si>
    <t>• No verified gross savings exist for this initiative due to the analytical method used to determine savings (a RCT), that produces verified net savings. Therefore, the "verified gross" column for this table and used for weighting of WAML actually represents verified net savings.
• Home Energy Report savings decay over time in accordance with IL-TRM V6.0 Measure 6.1.1.</t>
  </si>
  <si>
    <t>LED - In-Unit</t>
  </si>
  <si>
    <t>LED - Common Area</t>
  </si>
  <si>
    <t>LED - Exterior</t>
  </si>
  <si>
    <t>Faucet Aerator</t>
  </si>
  <si>
    <t>Showerhead</t>
  </si>
  <si>
    <t>Pipe Insulation</t>
  </si>
  <si>
    <t>Advanced Power Strip - Tier 1</t>
  </si>
  <si>
    <t>Standard LED - Residential Install (PY8 Carryover)</t>
  </si>
  <si>
    <t>Standard LED - Commercial Install (PY8 Carryover)</t>
  </si>
  <si>
    <t>Reflector LED - Residential Install (PY8 Carryover)</t>
  </si>
  <si>
    <t>Reflector LED - Commercial Install (PY8 Carryover)</t>
  </si>
  <si>
    <t>Specialty LED - Residential Install (PY8 Carryover)</t>
  </si>
  <si>
    <t>Specialty LED - Commercial Install (PY8 Carryover)</t>
  </si>
  <si>
    <t>Standard CFL - Residential Install (PY8 Carryover)</t>
  </si>
  <si>
    <t>Standard CFL - Commercial Install (PY8 Carryover)</t>
  </si>
  <si>
    <t>Standard LED - Residential Install (PY9 Carryover)</t>
  </si>
  <si>
    <t>Standard LED - Commercial Install (PY9 Carryover)</t>
  </si>
  <si>
    <t>Reflector LED - Residential Install (PY9 Carryover)</t>
  </si>
  <si>
    <t>Reflector LED - Commercial Install (PY9 Carryover)</t>
  </si>
  <si>
    <t>Specialty LED - Residential Install (PY9 Carryover)</t>
  </si>
  <si>
    <t>Specialty LED - Commercial Install (PY9 Carryover)</t>
  </si>
  <si>
    <t>Standard CFL - Residential Install (PY9 Carryover)</t>
  </si>
  <si>
    <t>Standard CFL - Commercial Install (PY9 Carryover)</t>
  </si>
  <si>
    <t>Standard LED - Residential Install (PYTR Carryover)</t>
  </si>
  <si>
    <t>Standard LED - Commercial Install (PYTR Carryover)</t>
  </si>
  <si>
    <t>Reflector LED - Residential Install (PYTR Carryover)</t>
  </si>
  <si>
    <t>Reflector LED - Commercial Install (PYTR Carryover)</t>
  </si>
  <si>
    <t>Specialty LED - Residential Install (PYTR Carryover)</t>
  </si>
  <si>
    <t>Specialty LED - Commercial Install (PYTR Carryover)</t>
  </si>
  <si>
    <t>Standard LED - Residential Install (2018 - Year 1)</t>
  </si>
  <si>
    <t>Standard LED - Commercial Install (2018 - Year 1)</t>
  </si>
  <si>
    <t>Reflector LED - Residential Install (2018 - Year 1)</t>
  </si>
  <si>
    <t>Reflector LED - Commercial Install (2018 - Year 1)</t>
  </si>
  <si>
    <t>Specialty LED - Residential Install (2018 - Year 1)</t>
  </si>
  <si>
    <t>Specialty LED - Commercial Install (2018 - Year 1)</t>
  </si>
  <si>
    <t>Variable-Speed Pool Pumps</t>
  </si>
  <si>
    <t>2018 Retail Products Initiative</t>
  </si>
  <si>
    <t>2018 Income Qualified Initiative</t>
  </si>
  <si>
    <t>2018 Public Housing Initiative</t>
  </si>
  <si>
    <t>2018 Residential Program CPAS</t>
  </si>
  <si>
    <t>2018 Business Program CPAS</t>
  </si>
  <si>
    <t>Attic Insulation</t>
  </si>
  <si>
    <t>Air Sealing</t>
  </si>
  <si>
    <t>• For standard bulbs, a baseline shift created by EISA 2020 occurs before the end of the savings life, producing the decrease in savings seen over measure lives.</t>
  </si>
  <si>
    <t>Dishwasher</t>
  </si>
  <si>
    <t>Bathroom Exhaust Fan</t>
  </si>
  <si>
    <t>LED</t>
  </si>
  <si>
    <t>Wall Insulation</t>
  </si>
  <si>
    <t>Floor Insulation</t>
  </si>
  <si>
    <t xml:space="preserve">LED Specialty </t>
  </si>
  <si>
    <t>CAA Channel Electric Savings Achieved</t>
  </si>
  <si>
    <t>Non-CAA Channel Single Family Electric Savings Achieved</t>
  </si>
  <si>
    <t>Central AC (ER)</t>
  </si>
  <si>
    <t>BPM</t>
  </si>
  <si>
    <t>ASHP (ER)</t>
  </si>
  <si>
    <t>Crawl Space Insulation</t>
  </si>
  <si>
    <t>Duct Sealing</t>
  </si>
  <si>
    <t>Power Strip</t>
  </si>
  <si>
    <t>Rim Joist Insulation</t>
  </si>
  <si>
    <t>LED Exterior</t>
  </si>
  <si>
    <t>Central AC (TOS)</t>
  </si>
  <si>
    <t>ASHP (TOS)</t>
  </si>
  <si>
    <t>Hot Water Pipe Insulation</t>
  </si>
  <si>
    <t>Kits Channel Electric Savings Achieved</t>
  </si>
  <si>
    <t>Shower Restrictor Valve</t>
  </si>
  <si>
    <t>Channel</t>
  </si>
  <si>
    <t>CAA</t>
  </si>
  <si>
    <t>Kits</t>
  </si>
  <si>
    <t>Non-CAA Single Family</t>
  </si>
  <si>
    <t>Aerator</t>
  </si>
  <si>
    <t>Boiler</t>
  </si>
  <si>
    <t>Boiler (ER)</t>
  </si>
  <si>
    <t>Duct Insulation</t>
  </si>
  <si>
    <t>Furnace</t>
  </si>
  <si>
    <t>Furnace (ER)</t>
  </si>
  <si>
    <t>Restrictor Valve</t>
  </si>
  <si>
    <t>Reference and Notes</t>
  </si>
  <si>
    <t>Assessment of 2018 AAIG achievement</t>
  </si>
  <si>
    <t>Residential Program CPAS</t>
  </si>
  <si>
    <t>Business Program CPAS</t>
  </si>
  <si>
    <t>Results</t>
  </si>
  <si>
    <t>Initiative-Level Results</t>
  </si>
  <si>
    <t>Direct Distribution</t>
  </si>
  <si>
    <t>DCEO NC Commitments</t>
  </si>
  <si>
    <t>Additional Detail</t>
  </si>
  <si>
    <t>CPAS for the 2018 Retail Products Initiative</t>
  </si>
  <si>
    <t>CPAS for the 2018 Public Housing Initiative</t>
  </si>
  <si>
    <t>CPAS for the 2018 Behavioral Modification Initiative</t>
  </si>
  <si>
    <t>CPAS for the 2018 HVAC Initiative</t>
  </si>
  <si>
    <t>CPAS for the 2018 Appliance Recycling Initiative</t>
  </si>
  <si>
    <t>CPAS for the 2018 Multifamily Initiative</t>
  </si>
  <si>
    <t>CPAS for the 2018 Direct Distribution Initiative</t>
  </si>
  <si>
    <t>CPAS for the 2018 Standard Initiative</t>
  </si>
  <si>
    <t>CPAS for the 2018 Custom Initiative</t>
  </si>
  <si>
    <t>CPAS for the 2018 Retro-Commissioning Initiative</t>
  </si>
  <si>
    <t>CPAS for the 2018 Streetlighting Initiative</t>
  </si>
  <si>
    <t>CPAS for the 2018 DCEO NC Commitments</t>
  </si>
  <si>
    <t>Income Qualified (by Channel)</t>
  </si>
  <si>
    <t>Custom (Project-Level)</t>
  </si>
  <si>
    <t>CPAS for the 2018 Custom Initiative presented by project</t>
  </si>
  <si>
    <t>Retro-Commissioning (Project-Level)</t>
  </si>
  <si>
    <t>CPAS for the 2018 Retro-Commissioning Initiative presented by project</t>
  </si>
  <si>
    <r>
      <t xml:space="preserve">Carryover savings are presented in CPAS in the year which the product is installed. For example, a bulb purchased in 2018 but installed in 2019 </t>
    </r>
    <r>
      <rPr>
        <i/>
        <sz val="10"/>
        <color rgb="FF000000"/>
        <rFont val="Franklin Gothic Book"/>
        <family val="2"/>
        <scheme val="minor"/>
      </rPr>
      <t xml:space="preserve">will not be presented at all </t>
    </r>
    <r>
      <rPr>
        <sz val="10"/>
        <color rgb="FF000000"/>
        <rFont val="Franklin Gothic Book"/>
        <family val="2"/>
        <scheme val="minor"/>
      </rPr>
      <t>in 2018 CPAS. Rather, it will be presented as a 2019 measure.</t>
    </r>
  </si>
  <si>
    <t>E.g. screw-base lighting, early replacement. These measures are presented as one line in CPAS tables, showing a variance in persisting savings at the point which the baseline changes.</t>
  </si>
  <si>
    <t>E.g. HER. This is presented in exactly the same way as the above; e.g., a decay of savings over time is shown in CPAS tables.</t>
  </si>
  <si>
    <t>Note</t>
  </si>
  <si>
    <t>Backup calculations to support AAIG, legacy CPAS, gas conversion cap, etc.; all values sourced from Modified Goals tab and 220 ILCS 5/8-103B</t>
  </si>
  <si>
    <t>Cumulative persisting annual savings (CPAS) calculations and applicable annual incremental goal (AAIG) achievement for the AIC 2018 portfolio of energy efficiency programs</t>
  </si>
  <si>
    <t>2018 AAIG</t>
  </si>
  <si>
    <t>Legacy CPAS</t>
  </si>
  <si>
    <t>Total CPAS Achieved</t>
  </si>
  <si>
    <t>Modified CPAS Goals</t>
  </si>
  <si>
    <t>Expired Legacy CPAS</t>
  </si>
  <si>
    <t>2018 Portfolio WAML</t>
  </si>
  <si>
    <t>2018 Residential Program WAML</t>
  </si>
  <si>
    <t>2018 Business Program WAML</t>
  </si>
  <si>
    <t>Expired Legacy CPAS as MWh</t>
  </si>
  <si>
    <t>AIC 2018-2021 Plan Appendix B (revised February 19, 2019) with modified goal information</t>
  </si>
  <si>
    <t>Brief summary on portfolio therms converted to kWh in 2018</t>
  </si>
  <si>
    <t>2018 Portfolio Applicable Annual Incremental Goal Achievement</t>
  </si>
  <si>
    <t>Portfolio CPAS</t>
  </si>
  <si>
    <t>Portfolio AAIG</t>
  </si>
  <si>
    <t>2018 Ameren Illinois (AIC) Portfolio CPAS</t>
  </si>
  <si>
    <t>2018 Behavioral Modification Initiative</t>
  </si>
  <si>
    <t>• Carryover savings are presented in CPAS tables for the year in which they are claimed. E.g., Year 2 carryover from 2018 incented products will not be presented until the 2019 program year.
• For standard bulbs, a baseline shift created by EISA 2020 occurs before the end of the savings life, producing the significant decrease in savings seen over measure lives.
• A small number of non-exempt specialty bulbs also are subject to a baseline shift created by EISA 2020, producing a small decrease in savings seen over measure lives.</t>
  </si>
  <si>
    <t>CPAS for the 2018 Income Qualified Initiative presented by channel (not including converted gas savings)</t>
  </si>
  <si>
    <t>CPAS for the 2018 Smart Savers Pilot, including gas savings converted to CPAS</t>
  </si>
  <si>
    <t>CPAS for the 2018 Income Qualified Initiative, including gas savings converted to CPAS</t>
  </si>
  <si>
    <t>Gas Savings Converted (Therms)</t>
  </si>
  <si>
    <t>Gas Savings Achieved (Therms)</t>
  </si>
  <si>
    <t>These goals are modified pursuant to 220 ILCS 5/8-103B(f) and (b-20).</t>
  </si>
  <si>
    <t>2018 Gas Conversion Notes</t>
  </si>
  <si>
    <t>Gas Conversion Notes</t>
  </si>
  <si>
    <t>NTGR</t>
  </si>
  <si>
    <t>• Measures replacing T12 linear lamps have a baseline shift in year 2019. These measures include,  "4.5.3. High Performance and Reduced Wattage T8 Fixtures and Lamps,"4.5.12. T5 Fixtures and Lamps," "4.5.2. Fluorescent Delamping," and "4.5.4. LED Bulbs and Fixture."
• Standard lamps part of measure "4.5.4. LED Bulbs and Fixtures" have a baseline shift in 2021.
• Lighting measure "4.5.4. LED Bulbs and Fixtures" has a 50,000 hour effective useful life (EUL). Depending on annual operating hours, some lamps end-of-life may occur mid-year, illustrated by incremental drop-offs in annual persistance savings after 2023; the shortest lifetime possible is 5.7 years (8,766 hoursannual/50,000 hoursEUL).
• Only one project was completed for Measure 4.4.13. This project was an early retirement of existing equipment, leading to to a drop-off in persisting savings beginning in 2023 (after the RUL of the existing equipment ends).
• NTGRs for three Standard Lighting projects include adjustments for Staffing Grants, leading to NTGRs that differ from SAG-approved recommendations for some lighting measures.</t>
  </si>
  <si>
    <t>• Custom Initiative measure lives were adjusted in a manner similar to how we adjust savings, producing partial measure lives in almost all cases.
• The NTGR for project 900883 is adjusted due to a Staffing Grant.</t>
  </si>
  <si>
    <t>Verified Measure Life</t>
  </si>
  <si>
    <t>Expiring 2018 Portfolio CPAS</t>
  </si>
  <si>
    <t>• Custom Initiative measure lives were adjusted in a manner similar to how we adjust savings, producing partial measure lives in almost all cases. Enduse-level CPAS cannot be easily provided. Project-level CPAS is provided later in this workbook.
• The NTGR for one project is adjusted due to a Staffing Grant, leading to an effective NTGR different than the SAG recommendation.</t>
  </si>
  <si>
    <t>Multifamily Channel Electric Savings Achieved</t>
  </si>
  <si>
    <t>• Baseline shifts occur for early replacement measures, which is why savings may change throughout a measure's life.
• For the 2018 Income Qualified Initiative, we converted 428,888 therms to electric savings based on guidance from AIC as to which measures were implemented using electric budget. We used the SAG-approved conversion factor of 29.31 kWh per therm to do so. Only a subset of gas savings achieved by the Initiative were converted to electric savings.</t>
  </si>
  <si>
    <t>• 31,226 therms of gas savings are converted to electric savings for purposes of AAIG and CPAS using the SAG-approved conversion factor of 29.31 kWh per therm. Only a subset of gas savings are converted to electric savings.</t>
  </si>
  <si>
    <t>N/A</t>
  </si>
  <si>
    <t>9W LED (Mini-Kit)</t>
  </si>
  <si>
    <t>Shower Timer (Mini-Kit)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</si>
</sst>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
    <numFmt numFmtId="168" formatCode="0.000"/>
    <numFmt numFmtId="169" formatCode="#,##0.0"/>
    <numFmt numFmtId="170" formatCode="#,##0.0_);\(#,##0.0\)"/>
    <numFmt numFmtId="171" formatCode="#,##0.000_);\(#,##0.000\)"/>
    <numFmt numFmtId="172" formatCode="#,##0.000"/>
    <numFmt numFmtId="173" formatCode="_(* #,##0.000_);_(* \(#,##0.000\);_(* &quot;-&quot;??_);_(@_)"/>
  </numFmts>
  <fonts count="47" x14ac:knownFonts="1">
    <font>
      <sz val="11"/>
      <color theme="1"/>
      <name val="Franklin Gothic Book"/>
      <family val="2"/>
      <scheme val="minor"/>
    </font>
    <font>
      <sz val="11"/>
      <color theme="1"/>
      <name val="Franklin Gothic Book"/>
      <family val="2"/>
      <scheme val="minor"/>
    </font>
    <font>
      <sz val="10"/>
      <color theme="0"/>
      <name val="Franklin Gothic Medium"/>
      <family val="2"/>
    </font>
    <font>
      <sz val="10"/>
      <name val="Arial"/>
      <family val="2"/>
    </font>
    <font>
      <u/>
      <sz val="11"/>
      <color theme="10"/>
      <name val="Franklin Gothic Book"/>
      <family val="2"/>
    </font>
    <font>
      <sz val="10"/>
      <color theme="1"/>
      <name val="Arial"/>
      <family val="2"/>
    </font>
    <font>
      <sz val="11"/>
      <color theme="1"/>
      <name val="Arial"/>
      <family val="2"/>
    </font>
    <font>
      <sz val="10"/>
      <color theme="1"/>
      <name val="Franklin Gothic Book"/>
      <family val="2"/>
    </font>
    <font>
      <b/>
      <sz val="10"/>
      <color theme="1"/>
      <name val="Franklin Gothic Book"/>
      <family val="2"/>
    </font>
    <font>
      <sz val="10"/>
      <color theme="1"/>
      <name val="Franklin Gothic Book"/>
      <family val="2"/>
      <scheme val="minor"/>
    </font>
    <font>
      <sz val="11"/>
      <name val="Calibri"/>
      <family val="2"/>
    </font>
    <font>
      <sz val="10"/>
      <name val="Franklin Gothic Book"/>
      <family val="2"/>
      <scheme val="minor"/>
    </font>
    <font>
      <sz val="11"/>
      <name val="Calibri"/>
      <family val="2"/>
    </font>
    <font>
      <b/>
      <sz val="10"/>
      <color theme="1"/>
      <name val="Franklin Gothic Book"/>
      <family val="2"/>
      <scheme val="minor"/>
    </font>
    <font>
      <sz val="11"/>
      <color theme="1"/>
      <name val="Franklin Gothic Medium"/>
      <family val="2"/>
    </font>
    <font>
      <sz val="10"/>
      <color rgb="FF000000"/>
      <name val="Franklin Gothic Book"/>
      <family val="2"/>
      <scheme val="minor"/>
    </font>
    <font>
      <i/>
      <sz val="10"/>
      <color rgb="FF000000"/>
      <name val="Franklin Gothic Book"/>
      <family val="2"/>
      <scheme val="minor"/>
    </font>
    <font>
      <i/>
      <sz val="11"/>
      <color theme="1"/>
      <name val="Franklin Gothic Book"/>
      <family val="2"/>
      <scheme val="minor"/>
    </font>
    <font>
      <b/>
      <sz val="10"/>
      <color rgb="FF000000"/>
      <name val="Franklin Gothic Book"/>
      <family val="2"/>
    </font>
    <font>
      <sz val="11"/>
      <color theme="0"/>
      <name val="Franklin Gothic Book"/>
      <family val="2"/>
      <scheme val="minor"/>
    </font>
    <font>
      <b/>
      <sz val="10"/>
      <color rgb="FF000000"/>
      <name val="Franklin Gothic Book"/>
      <family val="2"/>
      <scheme val="minor"/>
    </font>
    <font>
      <i/>
      <sz val="10"/>
      <color theme="1"/>
      <name val="Franklin Gothic Book"/>
      <family val="2"/>
    </font>
    <font>
      <i/>
      <sz val="11"/>
      <color theme="1"/>
      <name val="Franklin Gothic Medium"/>
      <family val="2"/>
    </font>
    <font>
      <sz val="18"/>
      <color theme="3"/>
      <name val="Franklin Gothic Book"/>
      <family val="2"/>
      <scheme val="major"/>
    </font>
    <font>
      <b/>
      <sz val="15"/>
      <color theme="3"/>
      <name val="Franklin Gothic Book"/>
      <family val="2"/>
      <scheme val="minor"/>
    </font>
    <font>
      <b/>
      <sz val="13"/>
      <color theme="3"/>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rgb="FF9C6500"/>
      <name val="Franklin Gothic Book"/>
      <family val="2"/>
      <scheme val="minor"/>
    </font>
    <font>
      <sz val="11"/>
      <color rgb="FF000000"/>
      <name val="Franklin Gothic Book"/>
      <family val="2"/>
      <scheme val="minor"/>
    </font>
    <font>
      <sz val="10"/>
      <color rgb="FF000000"/>
      <name val="Franklin Gothic Book"/>
      <family val="2"/>
    </font>
    <font>
      <u/>
      <sz val="11"/>
      <color theme="10"/>
      <name val="Calibri"/>
      <family val="2"/>
    </font>
    <font>
      <u/>
      <sz val="11"/>
      <color theme="5"/>
      <name val="Franklin Gothic Book"/>
      <family val="2"/>
      <scheme val="minor"/>
    </font>
    <font>
      <u/>
      <sz val="11"/>
      <color theme="10"/>
      <name val="Franklin Gothic Book"/>
      <family val="2"/>
      <scheme val="minor"/>
    </font>
    <font>
      <b/>
      <sz val="12"/>
      <color theme="4"/>
      <name val="Franklin Gothic Book"/>
      <family val="2"/>
      <scheme val="minor"/>
    </font>
    <font>
      <b/>
      <sz val="9"/>
      <color theme="1"/>
      <name val="Franklin Gothic Book"/>
      <family val="2"/>
      <scheme val="minor"/>
    </font>
    <font>
      <sz val="9"/>
      <color theme="1"/>
      <name val="Franklin Gothic Book"/>
      <family val="2"/>
      <scheme val="minor"/>
    </font>
    <font>
      <sz val="11"/>
      <color theme="1"/>
      <name val="Calibri"/>
      <family val="2"/>
    </font>
  </fonts>
  <fills count="42">
    <fill>
      <patternFill patternType="none"/>
    </fill>
    <fill>
      <patternFill patternType="gray125"/>
    </fill>
    <fill>
      <patternFill patternType="solid">
        <fgColor rgb="FF053572"/>
        <bgColor indexed="64"/>
      </patternFill>
    </fill>
    <fill>
      <patternFill patternType="solid">
        <fgColor theme="0"/>
        <bgColor indexed="64"/>
      </patternFill>
    </fill>
    <fill>
      <patternFill patternType="solid">
        <fgColor theme="3"/>
        <bgColor indexed="64"/>
      </patternFill>
    </fill>
    <fill>
      <patternFill patternType="solid">
        <fgColor theme="5"/>
        <bgColor indexed="64"/>
      </patternFill>
    </fill>
    <fill>
      <patternFill patternType="lightUp">
        <fgColor theme="6"/>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30">
    <border>
      <left/>
      <right/>
      <top/>
      <bottom/>
      <diagonal/>
    </border>
    <border>
      <left style="thin">
        <color rgb="FF4D4D4F"/>
      </left>
      <right style="thin">
        <color rgb="FF4D4D4F"/>
      </right>
      <top style="thin">
        <color rgb="FF4D4D4F"/>
      </top>
      <bottom style="thin">
        <color rgb="FF4D4D4F"/>
      </bottom>
      <diagonal/>
    </border>
    <border>
      <left/>
      <right style="thin">
        <color rgb="FF4D4D4F"/>
      </right>
      <top style="thin">
        <color rgb="FF4D4D4F"/>
      </top>
      <bottom/>
      <diagonal/>
    </border>
    <border>
      <left/>
      <right style="thin">
        <color rgb="FF4D4D4F"/>
      </right>
      <top/>
      <bottom style="thin">
        <color rgb="FF4D4D4F"/>
      </bottom>
      <diagonal/>
    </border>
    <border>
      <left style="thin">
        <color rgb="FF4D4D4F"/>
      </left>
      <right style="thin">
        <color rgb="FF4D4D4F"/>
      </right>
      <top style="thin">
        <color rgb="FF4D4D4F"/>
      </top>
      <bottom/>
      <diagonal/>
    </border>
    <border>
      <left style="thin">
        <color rgb="FF4D4D4F"/>
      </left>
      <right style="thin">
        <color rgb="FF4D4D4F"/>
      </right>
      <top/>
      <bottom style="thin">
        <color rgb="FF4D4D4F"/>
      </bottom>
      <diagonal/>
    </border>
    <border>
      <left style="thin">
        <color rgb="FF4D4D4F"/>
      </left>
      <right/>
      <top style="thin">
        <color rgb="FF4D4D4F"/>
      </top>
      <bottom style="thin">
        <color rgb="FF4D4D4F"/>
      </bottom>
      <diagonal/>
    </border>
    <border>
      <left/>
      <right/>
      <top style="thin">
        <color rgb="FF4D4D4F"/>
      </top>
      <bottom style="thin">
        <color rgb="FF4D4D4F"/>
      </bottom>
      <diagonal/>
    </border>
    <border>
      <left style="thin">
        <color rgb="FF4D4D4F"/>
      </left>
      <right style="thin">
        <color rgb="FF4D4D4F"/>
      </right>
      <top/>
      <bottom/>
      <diagonal/>
    </border>
    <border>
      <left/>
      <right style="thin">
        <color rgb="FF4D4D4F"/>
      </right>
      <top/>
      <bottom/>
      <diagonal/>
    </border>
    <border>
      <left/>
      <right style="thin">
        <color rgb="FF4D4D4F"/>
      </right>
      <top style="thin">
        <color rgb="FF4D4D4F"/>
      </top>
      <bottom style="thin">
        <color rgb="FF4D4D4F"/>
      </bottom>
      <diagonal/>
    </border>
    <border>
      <left style="thin">
        <color rgb="FF4D4D4F"/>
      </left>
      <right/>
      <top/>
      <bottom style="thin">
        <color rgb="FF4D4D4F"/>
      </bottom>
      <diagonal/>
    </border>
    <border>
      <left/>
      <right/>
      <top/>
      <bottom style="thin">
        <color rgb="FF4D4D4F"/>
      </bottom>
      <diagonal/>
    </border>
    <border>
      <left style="thin">
        <color rgb="FF4D4D4F"/>
      </left>
      <right/>
      <top style="thin">
        <color rgb="FF4D4D4F"/>
      </top>
      <bottom/>
      <diagonal/>
    </border>
    <border>
      <left style="thin">
        <color indexed="64"/>
      </left>
      <right/>
      <top/>
      <bottom/>
      <diagonal/>
    </border>
    <border>
      <left style="thin">
        <color rgb="FF4D4D4F"/>
      </left>
      <right style="thin">
        <color rgb="FF4D4D4F"/>
      </right>
      <top style="thin">
        <color rgb="FF4D4D4F"/>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dashed">
        <color theme="0" tint="-0.24994659260841701"/>
      </bottom>
      <diagonal/>
    </border>
    <border>
      <left/>
      <right/>
      <top/>
      <bottom style="thin">
        <color theme="0" tint="-0.249977111117893"/>
      </bottom>
      <diagonal/>
    </border>
    <border>
      <left/>
      <right/>
      <top style="medium">
        <color theme="4"/>
      </top>
      <bottom/>
      <diagonal/>
    </border>
  </borders>
  <cellStyleXfs count="127">
    <xf numFmtId="0" fontId="0" fillId="0" borderId="0"/>
    <xf numFmtId="43" fontId="1" fillId="0" borderId="0" applyFont="0" applyFill="0" applyBorder="0" applyAlignment="0" applyProtection="0"/>
    <xf numFmtId="0" fontId="3" fillId="0" borderId="0"/>
    <xf numFmtId="0" fontId="4" fillId="0" borderId="0" applyNumberFormat="0" applyFill="0" applyBorder="0" applyAlignment="0" applyProtection="0"/>
    <xf numFmtId="0" fontId="1" fillId="0" borderId="0"/>
    <xf numFmtId="0" fontId="5" fillId="0" borderId="0"/>
    <xf numFmtId="0" fontId="1" fillId="0" borderId="0"/>
    <xf numFmtId="0" fontId="6" fillId="0" borderId="0"/>
    <xf numFmtId="9" fontId="6" fillId="0" borderId="0" applyFont="0" applyFill="0" applyBorder="0" applyAlignment="0" applyProtection="0"/>
    <xf numFmtId="0" fontId="10" fillId="0" borderId="0"/>
    <xf numFmtId="0" fontId="1"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1" fillId="0" borderId="0"/>
    <xf numFmtId="43" fontId="1" fillId="0" borderId="0" applyFont="0" applyFill="0" applyBorder="0" applyAlignment="0" applyProtection="0"/>
    <xf numFmtId="0" fontId="12" fillId="0" borderId="0"/>
    <xf numFmtId="0" fontId="1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0" borderId="18" applyNumberFormat="0" applyFill="0" applyAlignment="0" applyProtection="0"/>
    <xf numFmtId="0" fontId="26" fillId="0" borderId="19"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3" borderId="20" applyNumberFormat="0" applyAlignment="0" applyProtection="0"/>
    <xf numFmtId="0" fontId="30" fillId="14" borderId="21" applyNumberFormat="0" applyAlignment="0" applyProtection="0"/>
    <xf numFmtId="0" fontId="31" fillId="14" borderId="20" applyNumberFormat="0" applyAlignment="0" applyProtection="0"/>
    <xf numFmtId="0" fontId="32" fillId="0" borderId="22" applyNumberFormat="0" applyFill="0" applyAlignment="0" applyProtection="0"/>
    <xf numFmtId="0" fontId="33" fillId="15" borderId="23" applyNumberFormat="0" applyAlignment="0" applyProtection="0"/>
    <xf numFmtId="0" fontId="34" fillId="0" borderId="0" applyNumberFormat="0" applyFill="0" applyBorder="0" applyAlignment="0" applyProtection="0"/>
    <xf numFmtId="0" fontId="1" fillId="16" borderId="24" applyNumberFormat="0" applyFont="0" applyAlignment="0" applyProtection="0"/>
    <xf numFmtId="0" fontId="35" fillId="0" borderId="0" applyNumberFormat="0" applyFill="0" applyBorder="0" applyAlignment="0" applyProtection="0"/>
    <xf numFmtId="0" fontId="36" fillId="0" borderId="25" applyNumberFormat="0" applyFill="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7"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0" fontId="19" fillId="40" borderId="0" applyNumberFormat="0" applyBorder="0" applyAlignment="0" applyProtection="0"/>
    <xf numFmtId="0" fontId="1" fillId="0" borderId="0"/>
    <xf numFmtId="0" fontId="3" fillId="0" borderId="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10" fillId="0" borderId="0"/>
    <xf numFmtId="0" fontId="38"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40" fillId="0" borderId="0" applyNumberFormat="0" applyFill="0" applyBorder="0" applyAlignment="0" applyProtection="0"/>
    <xf numFmtId="0" fontId="3" fillId="0" borderId="0"/>
    <xf numFmtId="0" fontId="3" fillId="0" borderId="0"/>
    <xf numFmtId="0" fontId="1" fillId="0" borderId="0"/>
    <xf numFmtId="0" fontId="41" fillId="0" borderId="0" applyNumberForma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40"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0" fillId="0" borderId="0"/>
    <xf numFmtId="0" fontId="10" fillId="0" borderId="0"/>
    <xf numFmtId="0" fontId="1" fillId="0" borderId="0"/>
    <xf numFmtId="0" fontId="10" fillId="0" borderId="0"/>
    <xf numFmtId="43" fontId="10" fillId="0" borderId="0" applyFont="0" applyFill="0" applyBorder="0" applyAlignment="0" applyProtection="0"/>
    <xf numFmtId="0" fontId="40"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43" fontId="1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0" fillId="0" borderId="0"/>
    <xf numFmtId="0" fontId="1" fillId="0" borderId="0"/>
    <xf numFmtId="43" fontId="1" fillId="0" borderId="0" applyFont="0" applyFill="0" applyBorder="0" applyAlignment="0" applyProtection="0"/>
    <xf numFmtId="0" fontId="10" fillId="0" borderId="0"/>
    <xf numFmtId="0" fontId="1" fillId="0" borderId="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0" fontId="6" fillId="0" borderId="0"/>
    <xf numFmtId="0" fontId="3" fillId="0" borderId="0">
      <alignment wrapText="1"/>
    </xf>
    <xf numFmtId="0" fontId="43" fillId="0" borderId="0" applyNumberFormat="0" applyProtection="0">
      <alignment horizontal="left"/>
    </xf>
    <xf numFmtId="0" fontId="44" fillId="0" borderId="17" applyNumberFormat="0" applyProtection="0">
      <alignment wrapText="1"/>
    </xf>
    <xf numFmtId="0" fontId="45" fillId="0" borderId="27" applyNumberFormat="0" applyFont="0" applyProtection="0">
      <alignment wrapText="1"/>
    </xf>
    <xf numFmtId="0" fontId="44" fillId="0" borderId="28" applyNumberFormat="0" applyProtection="0">
      <alignment wrapText="1"/>
    </xf>
    <xf numFmtId="0" fontId="45" fillId="0" borderId="29" applyNumberFormat="0" applyProtection="0">
      <alignment vertical="top" wrapText="1"/>
    </xf>
    <xf numFmtId="44" fontId="3" fillId="0" borderId="0" applyFont="0" applyFill="0" applyBorder="0" applyAlignment="0" applyProtection="0"/>
    <xf numFmtId="0" fontId="40" fillId="0" borderId="0" applyNumberFormat="0" applyFill="0" applyBorder="0" applyAlignment="0" applyProtection="0"/>
    <xf numFmtId="0" fontId="46" fillId="0" borderId="0"/>
    <xf numFmtId="44" fontId="46" fillId="0" borderId="0" applyFont="0" applyFill="0" applyBorder="0" applyAlignment="0" applyProtection="0"/>
    <xf numFmtId="0" fontId="42" fillId="0" borderId="0" applyNumberFormat="0" applyFill="0" applyBorder="0" applyAlignment="0" applyProtection="0"/>
  </cellStyleXfs>
  <cellXfs count="225">
    <xf numFmtId="0" fontId="0" fillId="0" borderId="0" xfId="0"/>
    <xf numFmtId="0" fontId="2" fillId="2" borderId="4" xfId="0" applyFont="1" applyFill="1" applyBorder="1" applyAlignment="1">
      <alignment horizontal="center" wrapText="1"/>
    </xf>
    <xf numFmtId="164" fontId="7" fillId="0" borderId="1" xfId="0" applyNumberFormat="1" applyFont="1" applyBorder="1" applyAlignment="1">
      <alignment vertical="center"/>
    </xf>
    <xf numFmtId="164" fontId="7" fillId="0" borderId="1" xfId="1" applyNumberFormat="1" applyFont="1" applyBorder="1" applyAlignment="1">
      <alignment vertical="center"/>
    </xf>
    <xf numFmtId="0" fontId="8" fillId="0" borderId="1" xfId="0" applyFont="1" applyBorder="1" applyAlignment="1">
      <alignment vertical="center"/>
    </xf>
    <xf numFmtId="0" fontId="7" fillId="0" borderId="1" xfId="0" applyFont="1" applyBorder="1" applyAlignment="1">
      <alignment vertical="center"/>
    </xf>
    <xf numFmtId="164" fontId="8" fillId="0" borderId="1" xfId="0" applyNumberFormat="1" applyFont="1" applyBorder="1" applyAlignment="1">
      <alignment vertical="center"/>
    </xf>
    <xf numFmtId="0" fontId="8" fillId="0" borderId="5" xfId="0" applyFont="1" applyBorder="1" applyAlignment="1">
      <alignment vertical="center"/>
    </xf>
    <xf numFmtId="0" fontId="9" fillId="0" borderId="1" xfId="0" applyFont="1" applyBorder="1"/>
    <xf numFmtId="0" fontId="10" fillId="3" borderId="0" xfId="9" applyFill="1"/>
    <xf numFmtId="0" fontId="7" fillId="0" borderId="1" xfId="15" applyFont="1" applyBorder="1"/>
    <xf numFmtId="164" fontId="7" fillId="0" borderId="10" xfId="1" applyNumberFormat="1" applyFont="1" applyBorder="1" applyAlignment="1">
      <alignment vertical="center"/>
    </xf>
    <xf numFmtId="0" fontId="8" fillId="0" borderId="4" xfId="0" applyFont="1" applyBorder="1" applyAlignment="1">
      <alignment vertical="center"/>
    </xf>
    <xf numFmtId="0" fontId="7" fillId="0" borderId="4" xfId="0" applyFont="1" applyBorder="1" applyAlignment="1">
      <alignment vertical="center"/>
    </xf>
    <xf numFmtId="164" fontId="8" fillId="0" borderId="4" xfId="0" applyNumberFormat="1" applyFont="1" applyBorder="1" applyAlignment="1">
      <alignment vertical="center"/>
    </xf>
    <xf numFmtId="0" fontId="7" fillId="0" borderId="10" xfId="0" applyFont="1" applyBorder="1" applyAlignment="1">
      <alignment vertical="center"/>
    </xf>
    <xf numFmtId="0" fontId="13" fillId="0" borderId="1" xfId="0" applyFont="1" applyBorder="1"/>
    <xf numFmtId="43" fontId="8" fillId="0" borderId="3" xfId="0" applyNumberFormat="1" applyFont="1" applyBorder="1" applyAlignment="1">
      <alignment vertical="center"/>
    </xf>
    <xf numFmtId="164" fontId="8" fillId="0" borderId="4" xfId="1" applyNumberFormat="1" applyFont="1" applyBorder="1" applyAlignment="1">
      <alignment vertical="center"/>
    </xf>
    <xf numFmtId="0" fontId="11" fillId="3" borderId="1" xfId="10" applyFont="1" applyFill="1" applyBorder="1"/>
    <xf numFmtId="14" fontId="11" fillId="3" borderId="1" xfId="10" applyNumberFormat="1" applyFont="1" applyFill="1" applyBorder="1" applyAlignment="1">
      <alignment horizontal="left"/>
    </xf>
    <xf numFmtId="0" fontId="2" fillId="4" borderId="1" xfId="10" applyFont="1" applyFill="1" applyBorder="1" applyAlignment="1">
      <alignment horizontal="left" wrapText="1"/>
    </xf>
    <xf numFmtId="0" fontId="14" fillId="0" borderId="0" xfId="0" applyFont="1"/>
    <xf numFmtId="165" fontId="7" fillId="0" borderId="10" xfId="1" applyNumberFormat="1" applyFont="1" applyBorder="1" applyAlignment="1">
      <alignment vertical="center"/>
    </xf>
    <xf numFmtId="166" fontId="7" fillId="0" borderId="5" xfId="0" applyNumberFormat="1" applyFont="1" applyBorder="1" applyAlignment="1">
      <alignment vertical="center"/>
    </xf>
    <xf numFmtId="37" fontId="7" fillId="0" borderId="1" xfId="1" applyNumberFormat="1" applyFont="1" applyBorder="1" applyAlignment="1">
      <alignment vertical="center"/>
    </xf>
    <xf numFmtId="37" fontId="8" fillId="0" borderId="1" xfId="1" applyNumberFormat="1" applyFont="1" applyBorder="1" applyAlignment="1">
      <alignment vertical="center"/>
    </xf>
    <xf numFmtId="37" fontId="8" fillId="0" borderId="1" xfId="0" applyNumberFormat="1" applyFont="1" applyBorder="1" applyAlignment="1">
      <alignment vertical="center"/>
    </xf>
    <xf numFmtId="37" fontId="8" fillId="0" borderId="0" xfId="1" applyNumberFormat="1" applyFont="1" applyAlignment="1">
      <alignment vertical="center"/>
    </xf>
    <xf numFmtId="0" fontId="11" fillId="3" borderId="1" xfId="10" applyFont="1" applyFill="1" applyBorder="1" applyAlignment="1">
      <alignment horizontal="left"/>
    </xf>
    <xf numFmtId="3" fontId="15" fillId="0" borderId="10" xfId="0" applyNumberFormat="1" applyFont="1" applyBorder="1"/>
    <xf numFmtId="0" fontId="2" fillId="2" borderId="1" xfId="0" applyFont="1" applyFill="1" applyBorder="1" applyAlignment="1">
      <alignment horizontal="right" vertical="center"/>
    </xf>
    <xf numFmtId="0" fontId="2" fillId="2" borderId="1" xfId="0" applyFont="1" applyFill="1" applyBorder="1" applyAlignment="1">
      <alignment horizontal="center" vertical="center"/>
    </xf>
    <xf numFmtId="167" fontId="15" fillId="0" borderId="4" xfId="19" applyNumberFormat="1" applyFont="1" applyBorder="1"/>
    <xf numFmtId="167" fontId="15" fillId="0" borderId="2" xfId="19" applyNumberFormat="1" applyFont="1" applyBorder="1"/>
    <xf numFmtId="0" fontId="2" fillId="2" borderId="5" xfId="0" applyFont="1" applyFill="1" applyBorder="1" applyAlignment="1">
      <alignment horizontal="right" vertical="center"/>
    </xf>
    <xf numFmtId="164" fontId="15" fillId="0" borderId="1" xfId="1" applyNumberFormat="1" applyFont="1" applyBorder="1"/>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 fillId="5" borderId="10" xfId="0" applyFont="1" applyFill="1" applyBorder="1" applyAlignment="1">
      <alignment horizontal="left"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167" fontId="15" fillId="6" borderId="2" xfId="19" applyNumberFormat="1" applyFont="1" applyFill="1" applyBorder="1"/>
    <xf numFmtId="164" fontId="15" fillId="6" borderId="1" xfId="1" applyNumberFormat="1" applyFont="1" applyFill="1" applyBorder="1"/>
    <xf numFmtId="0" fontId="2" fillId="2" borderId="6" xfId="0" applyFont="1" applyFill="1" applyBorder="1" applyAlignment="1">
      <alignment horizontal="right" vertical="center"/>
    </xf>
    <xf numFmtId="167" fontId="15" fillId="6" borderId="1" xfId="19" applyNumberFormat="1" applyFont="1" applyFill="1" applyBorder="1"/>
    <xf numFmtId="0" fontId="2" fillId="2" borderId="1" xfId="0" applyFont="1" applyFill="1" applyBorder="1" applyAlignment="1">
      <alignment horizontal="left" vertical="center"/>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7" fillId="0" borderId="0" xfId="0" applyFont="1"/>
    <xf numFmtId="0" fontId="8" fillId="0" borderId="0" xfId="0" applyFont="1" applyAlignment="1">
      <alignment vertical="center"/>
    </xf>
    <xf numFmtId="166" fontId="7" fillId="0" borderId="0" xfId="0" applyNumberFormat="1" applyFont="1" applyAlignment="1">
      <alignment vertical="center"/>
    </xf>
    <xf numFmtId="0" fontId="8" fillId="0" borderId="11" xfId="0" applyFont="1" applyBorder="1" applyAlignment="1">
      <alignment vertical="center"/>
    </xf>
    <xf numFmtId="166" fontId="7" fillId="0" borderId="12" xfId="0" applyNumberFormat="1" applyFont="1" applyBorder="1" applyAlignment="1">
      <alignment vertical="center"/>
    </xf>
    <xf numFmtId="164" fontId="15" fillId="0" borderId="0" xfId="1" applyNumberFormat="1" applyFont="1"/>
    <xf numFmtId="10" fontId="15" fillId="0" borderId="4" xfId="19" applyNumberFormat="1" applyFont="1" applyBorder="1"/>
    <xf numFmtId="0" fontId="7" fillId="0" borderId="4" xfId="15" applyFont="1" applyBorder="1"/>
    <xf numFmtId="0" fontId="8" fillId="0" borderId="6" xfId="0" applyFont="1" applyBorder="1" applyAlignment="1">
      <alignment vertical="center"/>
    </xf>
    <xf numFmtId="0" fontId="7" fillId="0" borderId="7" xfId="0" applyFont="1" applyBorder="1" applyAlignment="1">
      <alignment vertical="center"/>
    </xf>
    <xf numFmtId="3" fontId="7" fillId="0" borderId="10" xfId="1" applyNumberFormat="1" applyFont="1" applyBorder="1" applyAlignment="1">
      <alignment vertical="center"/>
    </xf>
    <xf numFmtId="3" fontId="7" fillId="0" borderId="1" xfId="1" applyNumberFormat="1" applyFont="1" applyBorder="1" applyAlignment="1">
      <alignment vertical="center"/>
    </xf>
    <xf numFmtId="3" fontId="7" fillId="0" borderId="2" xfId="1" applyNumberFormat="1" applyFont="1" applyBorder="1" applyAlignment="1">
      <alignment vertical="center"/>
    </xf>
    <xf numFmtId="3" fontId="8" fillId="0" borderId="4" xfId="1" applyNumberFormat="1" applyFont="1" applyBorder="1" applyAlignment="1">
      <alignment vertical="center"/>
    </xf>
    <xf numFmtId="3" fontId="8" fillId="0" borderId="10" xfId="0" applyNumberFormat="1" applyFont="1" applyBorder="1" applyAlignment="1">
      <alignment vertical="center"/>
    </xf>
    <xf numFmtId="3" fontId="8" fillId="0" borderId="1" xfId="0" applyNumberFormat="1" applyFont="1" applyBorder="1" applyAlignment="1">
      <alignment vertical="center"/>
    </xf>
    <xf numFmtId="0" fontId="13" fillId="0" borderId="6" xfId="0" applyFont="1" applyBorder="1"/>
    <xf numFmtId="37" fontId="8" fillId="0" borderId="10" xfId="0" applyNumberFormat="1" applyFont="1" applyBorder="1" applyAlignment="1">
      <alignment vertical="center"/>
    </xf>
    <xf numFmtId="3" fontId="8" fillId="0" borderId="13" xfId="1" applyNumberFormat="1" applyFont="1" applyBorder="1" applyAlignment="1">
      <alignment vertical="center"/>
    </xf>
    <xf numFmtId="3" fontId="18" fillId="0" borderId="1" xfId="1" applyNumberFormat="1" applyFont="1" applyBorder="1" applyAlignment="1">
      <alignment vertical="center"/>
    </xf>
    <xf numFmtId="0" fontId="1" fillId="0" borderId="0" xfId="10"/>
    <xf numFmtId="0" fontId="14" fillId="0" borderId="0" xfId="10" applyFont="1"/>
    <xf numFmtId="0" fontId="19" fillId="0" borderId="0" xfId="10" applyFont="1"/>
    <xf numFmtId="0" fontId="2" fillId="2" borderId="4" xfId="10" applyFont="1" applyFill="1" applyBorder="1" applyAlignment="1">
      <alignment horizontal="center" wrapText="1"/>
    </xf>
    <xf numFmtId="0" fontId="7" fillId="0" borderId="1" xfId="20" applyFont="1" applyBorder="1"/>
    <xf numFmtId="165" fontId="7" fillId="0" borderId="10" xfId="21" applyNumberFormat="1" applyFont="1" applyBorder="1" applyAlignment="1">
      <alignment vertical="center"/>
    </xf>
    <xf numFmtId="164" fontId="7" fillId="0" borderId="1" xfId="10" applyNumberFormat="1" applyFont="1" applyBorder="1" applyAlignment="1">
      <alignment vertical="center"/>
    </xf>
    <xf numFmtId="0" fontId="8" fillId="0" borderId="4" xfId="10" applyFont="1" applyBorder="1" applyAlignment="1">
      <alignment vertical="center"/>
    </xf>
    <xf numFmtId="0" fontId="7" fillId="0" borderId="4" xfId="10" applyFont="1" applyBorder="1" applyAlignment="1">
      <alignment vertical="center"/>
    </xf>
    <xf numFmtId="164" fontId="8" fillId="0" borderId="4" xfId="10" applyNumberFormat="1" applyFont="1" applyBorder="1" applyAlignment="1">
      <alignment vertical="center"/>
    </xf>
    <xf numFmtId="0" fontId="8" fillId="0" borderId="1" xfId="10" applyFont="1" applyBorder="1" applyAlignment="1">
      <alignment vertical="center"/>
    </xf>
    <xf numFmtId="0" fontId="7" fillId="0" borderId="1" xfId="10" applyFont="1" applyBorder="1" applyAlignment="1">
      <alignment vertical="center"/>
    </xf>
    <xf numFmtId="164" fontId="8" fillId="0" borderId="1" xfId="10" applyNumberFormat="1" applyFont="1" applyBorder="1" applyAlignment="1">
      <alignment vertical="center"/>
    </xf>
    <xf numFmtId="0" fontId="8" fillId="0" borderId="5" xfId="10" applyFont="1" applyBorder="1" applyAlignment="1">
      <alignment vertical="center"/>
    </xf>
    <xf numFmtId="166" fontId="7" fillId="0" borderId="5" xfId="10" applyNumberFormat="1" applyFont="1" applyBorder="1" applyAlignment="1">
      <alignment vertical="center"/>
    </xf>
    <xf numFmtId="0" fontId="7" fillId="0" borderId="10" xfId="15" applyFont="1" applyBorder="1"/>
    <xf numFmtId="0" fontId="7" fillId="0" borderId="2" xfId="15" applyFont="1" applyBorder="1"/>
    <xf numFmtId="0" fontId="15" fillId="0" borderId="1" xfId="0" applyFont="1" applyBorder="1"/>
    <xf numFmtId="37" fontId="15" fillId="0" borderId="1" xfId="0" applyNumberFormat="1" applyFont="1" applyBorder="1"/>
    <xf numFmtId="9" fontId="15" fillId="0" borderId="1" xfId="19" applyFont="1" applyBorder="1"/>
    <xf numFmtId="164" fontId="0" fillId="0" borderId="0" xfId="0" applyNumberFormat="1"/>
    <xf numFmtId="0" fontId="2" fillId="2" borderId="6" xfId="0" applyFont="1" applyFill="1" applyBorder="1" applyAlignment="1">
      <alignment horizontal="left" vertical="center"/>
    </xf>
    <xf numFmtId="164" fontId="15" fillId="0" borderId="6" xfId="1" applyNumberFormat="1" applyFont="1" applyBorder="1"/>
    <xf numFmtId="164" fontId="15" fillId="0" borderId="6" xfId="0" applyNumberFormat="1" applyFont="1" applyBorder="1"/>
    <xf numFmtId="0" fontId="20" fillId="0" borderId="4" xfId="0" applyFont="1" applyBorder="1"/>
    <xf numFmtId="164" fontId="20" fillId="0" borderId="13" xfId="0" applyNumberFormat="1" applyFont="1" applyBorder="1"/>
    <xf numFmtId="164" fontId="20" fillId="0" borderId="4" xfId="0" applyNumberFormat="1" applyFont="1" applyBorder="1"/>
    <xf numFmtId="0" fontId="16" fillId="0" borderId="1" xfId="0" applyFont="1" applyBorder="1"/>
    <xf numFmtId="164" fontId="16" fillId="0" borderId="13" xfId="0" applyNumberFormat="1" applyFont="1" applyBorder="1"/>
    <xf numFmtId="164" fontId="16" fillId="0" borderId="4" xfId="0" applyNumberFormat="1" applyFont="1" applyBorder="1"/>
    <xf numFmtId="9" fontId="16" fillId="0" borderId="1" xfId="19" applyFont="1" applyBorder="1"/>
    <xf numFmtId="37" fontId="7" fillId="0" borderId="10" xfId="1" applyNumberFormat="1" applyFont="1" applyBorder="1" applyAlignment="1">
      <alignment vertical="center"/>
    </xf>
    <xf numFmtId="37" fontId="7" fillId="0" borderId="10" xfId="0" applyNumberFormat="1" applyFont="1" applyBorder="1"/>
    <xf numFmtId="1" fontId="15" fillId="0" borderId="1" xfId="0" applyNumberFormat="1" applyFont="1" applyBorder="1"/>
    <xf numFmtId="164" fontId="7" fillId="0" borderId="10" xfId="0" applyNumberFormat="1" applyFont="1" applyBorder="1" applyAlignment="1">
      <alignment vertical="center"/>
    </xf>
    <xf numFmtId="3" fontId="15" fillId="0" borderId="1" xfId="0" applyNumberFormat="1" applyFont="1" applyBorder="1"/>
    <xf numFmtId="3" fontId="7" fillId="0" borderId="1" xfId="0" applyNumberFormat="1" applyFont="1" applyBorder="1" applyAlignment="1">
      <alignment vertical="center"/>
    </xf>
    <xf numFmtId="3" fontId="8" fillId="0" borderId="8" xfId="0" applyNumberFormat="1" applyFont="1" applyBorder="1" applyAlignment="1">
      <alignment vertical="center"/>
    </xf>
    <xf numFmtId="3" fontId="8" fillId="0" borderId="4" xfId="0" applyNumberFormat="1" applyFont="1" applyBorder="1" applyAlignment="1">
      <alignment vertical="center"/>
    </xf>
    <xf numFmtId="37" fontId="7" fillId="0" borderId="1" xfId="0" applyNumberFormat="1" applyFont="1" applyBorder="1" applyAlignment="1">
      <alignment vertical="center"/>
    </xf>
    <xf numFmtId="37" fontId="8" fillId="0" borderId="4" xfId="0" applyNumberFormat="1" applyFont="1" applyBorder="1" applyAlignment="1">
      <alignment vertical="center"/>
    </xf>
    <xf numFmtId="168" fontId="0" fillId="0" borderId="0" xfId="0" applyNumberFormat="1"/>
    <xf numFmtId="165" fontId="7" fillId="0" borderId="7" xfId="1" applyNumberFormat="1" applyFont="1" applyBorder="1" applyAlignment="1">
      <alignment vertical="center"/>
    </xf>
    <xf numFmtId="3" fontId="8" fillId="0" borderId="8" xfId="1" applyNumberFormat="1" applyFont="1" applyBorder="1" applyAlignment="1">
      <alignment vertical="center"/>
    </xf>
    <xf numFmtId="169" fontId="15" fillId="0" borderId="1" xfId="0" applyNumberFormat="1" applyFont="1" applyBorder="1"/>
    <xf numFmtId="37" fontId="8" fillId="0" borderId="4" xfId="1" applyNumberFormat="1" applyFont="1" applyBorder="1" applyAlignment="1">
      <alignment vertical="center"/>
    </xf>
    <xf numFmtId="3" fontId="7" fillId="0" borderId="10" xfId="0" applyNumberFormat="1" applyFont="1" applyBorder="1"/>
    <xf numFmtId="3" fontId="8" fillId="0" borderId="1" xfId="1" applyNumberFormat="1" applyFont="1" applyBorder="1" applyAlignment="1">
      <alignment vertical="center"/>
    </xf>
    <xf numFmtId="3" fontId="8" fillId="0" borderId="0" xfId="1" applyNumberFormat="1" applyFont="1" applyAlignment="1">
      <alignment vertical="center"/>
    </xf>
    <xf numFmtId="43" fontId="7" fillId="0" borderId="5" xfId="0" applyNumberFormat="1" applyFont="1" applyBorder="1" applyAlignment="1">
      <alignment vertical="center"/>
    </xf>
    <xf numFmtId="9" fontId="0" fillId="0" borderId="0" xfId="19" applyFont="1"/>
    <xf numFmtId="37" fontId="8" fillId="0" borderId="10" xfId="1" applyNumberFormat="1" applyFont="1" applyBorder="1" applyAlignment="1">
      <alignment vertical="center"/>
    </xf>
    <xf numFmtId="37" fontId="21" fillId="0" borderId="1" xfId="1" applyNumberFormat="1" applyFont="1" applyBorder="1" applyAlignment="1">
      <alignment vertical="center"/>
    </xf>
    <xf numFmtId="164" fontId="16" fillId="0" borderId="1" xfId="1" applyNumberFormat="1" applyFont="1" applyBorder="1"/>
    <xf numFmtId="0" fontId="9" fillId="3" borderId="0" xfId="0" applyFont="1" applyFill="1"/>
    <xf numFmtId="164" fontId="15" fillId="0" borderId="1" xfId="0" applyNumberFormat="1" applyFont="1" applyBorder="1"/>
    <xf numFmtId="164" fontId="15" fillId="0" borderId="4" xfId="0" applyNumberFormat="1" applyFont="1" applyBorder="1"/>
    <xf numFmtId="3" fontId="7" fillId="0" borderId="10" xfId="21" applyNumberFormat="1" applyFont="1" applyBorder="1" applyAlignment="1">
      <alignment vertical="center"/>
    </xf>
    <xf numFmtId="3" fontId="8" fillId="0" borderId="4" xfId="10" applyNumberFormat="1" applyFont="1" applyBorder="1" applyAlignment="1">
      <alignment vertical="center"/>
    </xf>
    <xf numFmtId="3" fontId="8" fillId="0" borderId="1" xfId="10" applyNumberFormat="1" applyFont="1" applyBorder="1" applyAlignment="1">
      <alignment vertical="center"/>
    </xf>
    <xf numFmtId="37" fontId="7" fillId="3" borderId="10" xfId="1" applyNumberFormat="1" applyFont="1" applyFill="1" applyBorder="1" applyAlignment="1">
      <alignment vertical="center"/>
    </xf>
    <xf numFmtId="37" fontId="7" fillId="0" borderId="3" xfId="1" applyNumberFormat="1" applyFont="1" applyBorder="1" applyAlignment="1">
      <alignment vertical="center"/>
    </xf>
    <xf numFmtId="37" fontId="7" fillId="3" borderId="15" xfId="1" applyNumberFormat="1" applyFont="1" applyFill="1" applyBorder="1" applyAlignment="1">
      <alignment vertical="center"/>
    </xf>
    <xf numFmtId="0" fontId="7" fillId="3" borderId="1" xfId="15" applyFont="1" applyFill="1" applyBorder="1"/>
    <xf numFmtId="2" fontId="7" fillId="0" borderId="10" xfId="1" applyNumberFormat="1" applyFont="1" applyBorder="1" applyAlignment="1">
      <alignment vertical="center"/>
    </xf>
    <xf numFmtId="0" fontId="22" fillId="0" borderId="0" xfId="0" applyFont="1"/>
    <xf numFmtId="166" fontId="7" fillId="0" borderId="10" xfId="0" applyNumberFormat="1" applyFont="1" applyBorder="1"/>
    <xf numFmtId="165" fontId="0" fillId="0" borderId="0" xfId="0" applyNumberFormat="1"/>
    <xf numFmtId="0" fontId="11" fillId="0" borderId="14" xfId="0" applyFont="1" applyBorder="1" applyAlignment="1">
      <alignment vertical="top" wrapText="1"/>
    </xf>
    <xf numFmtId="0" fontId="11" fillId="0" borderId="0" xfId="0" applyFont="1" applyAlignment="1">
      <alignment vertical="top" wrapText="1"/>
    </xf>
    <xf numFmtId="0" fontId="15" fillId="0" borderId="1" xfId="0" applyFont="1" applyBorder="1" applyAlignment="1">
      <alignment vertical="top" wrapText="1"/>
    </xf>
    <xf numFmtId="0" fontId="2" fillId="2" borderId="16" xfId="0" applyFont="1" applyFill="1" applyBorder="1" applyAlignment="1">
      <alignment wrapText="1"/>
    </xf>
    <xf numFmtId="0" fontId="15" fillId="0" borderId="10" xfId="0" applyFont="1" applyBorder="1" applyAlignment="1">
      <alignment vertical="top" wrapText="1"/>
    </xf>
    <xf numFmtId="0" fontId="9" fillId="3" borderId="0" xfId="0" applyFont="1" applyFill="1" applyAlignment="1">
      <alignment wrapText="1"/>
    </xf>
    <xf numFmtId="166" fontId="7" fillId="0" borderId="10" xfId="1" applyNumberFormat="1" applyFont="1" applyBorder="1" applyAlignment="1">
      <alignment vertical="center"/>
    </xf>
    <xf numFmtId="170" fontId="7" fillId="0" borderId="10" xfId="1" applyNumberFormat="1" applyFont="1" applyBorder="1" applyAlignment="1">
      <alignment vertical="center"/>
    </xf>
    <xf numFmtId="171" fontId="7" fillId="0" borderId="10" xfId="1" applyNumberFormat="1" applyFont="1" applyBorder="1" applyAlignment="1">
      <alignment vertical="center"/>
    </xf>
    <xf numFmtId="171" fontId="8" fillId="0" borderId="4" xfId="0" applyNumberFormat="1" applyFont="1" applyBorder="1" applyAlignment="1">
      <alignment vertical="center"/>
    </xf>
    <xf numFmtId="172" fontId="7" fillId="0" borderId="10" xfId="21" applyNumberFormat="1" applyFont="1" applyBorder="1" applyAlignment="1">
      <alignment vertical="center"/>
    </xf>
    <xf numFmtId="172" fontId="7" fillId="0" borderId="10" xfId="1" applyNumberFormat="1" applyFont="1" applyBorder="1" applyAlignment="1">
      <alignment vertical="center"/>
    </xf>
    <xf numFmtId="166" fontId="8" fillId="0" borderId="3" xfId="0" applyNumberFormat="1" applyFont="1" applyBorder="1" applyAlignment="1">
      <alignment vertical="center"/>
    </xf>
    <xf numFmtId="37" fontId="8" fillId="0" borderId="0" xfId="1" applyNumberFormat="1" applyFont="1" applyBorder="1" applyAlignment="1">
      <alignment vertical="center"/>
    </xf>
    <xf numFmtId="171" fontId="7" fillId="0" borderId="1" xfId="1" applyNumberFormat="1" applyFont="1" applyBorder="1" applyAlignment="1">
      <alignment vertical="center"/>
    </xf>
    <xf numFmtId="37" fontId="8" fillId="0" borderId="7" xfId="1" applyNumberFormat="1" applyFont="1" applyBorder="1" applyAlignment="1">
      <alignment vertical="center"/>
    </xf>
    <xf numFmtId="171" fontId="8" fillId="0" borderId="1" xfId="1" applyNumberFormat="1" applyFont="1" applyBorder="1" applyAlignment="1">
      <alignment vertical="center"/>
    </xf>
    <xf numFmtId="172" fontId="8" fillId="0" borderId="4" xfId="10" applyNumberFormat="1" applyFont="1" applyBorder="1" applyAlignment="1">
      <alignment vertical="center"/>
    </xf>
    <xf numFmtId="172" fontId="8" fillId="0" borderId="4" xfId="1" applyNumberFormat="1" applyFont="1" applyBorder="1" applyAlignment="1">
      <alignment vertical="center"/>
    </xf>
    <xf numFmtId="172" fontId="8" fillId="0" borderId="10" xfId="1" applyNumberFormat="1" applyFont="1" applyBorder="1" applyAlignment="1">
      <alignment vertical="center"/>
    </xf>
    <xf numFmtId="164" fontId="8" fillId="0" borderId="8" xfId="0" applyNumberFormat="1" applyFont="1" applyBorder="1" applyAlignment="1">
      <alignment vertical="center"/>
    </xf>
    <xf numFmtId="173" fontId="7" fillId="0" borderId="7" xfId="1" applyNumberFormat="1" applyFont="1" applyBorder="1" applyAlignment="1">
      <alignment vertical="center"/>
    </xf>
    <xf numFmtId="173" fontId="8" fillId="0" borderId="8" xfId="0" applyNumberFormat="1" applyFont="1" applyBorder="1" applyAlignment="1">
      <alignment vertical="center"/>
    </xf>
    <xf numFmtId="173" fontId="39" fillId="0" borderId="1" xfId="1" applyNumberFormat="1" applyFont="1" applyBorder="1" applyAlignment="1">
      <alignment vertical="center"/>
    </xf>
    <xf numFmtId="164" fontId="39" fillId="0" borderId="1" xfId="1" applyNumberFormat="1" applyFont="1" applyBorder="1" applyAlignment="1">
      <alignment vertical="center"/>
    </xf>
    <xf numFmtId="0" fontId="0" fillId="0" borderId="0" xfId="0"/>
    <xf numFmtId="164" fontId="11" fillId="0" borderId="26" xfId="1" applyNumberFormat="1" applyFont="1" applyFill="1" applyBorder="1" applyAlignment="1">
      <alignment vertical="center"/>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171" fontId="7" fillId="0" borderId="10" xfId="1" applyNumberFormat="1" applyFont="1" applyBorder="1" applyAlignment="1">
      <alignment horizontal="right" vertical="center"/>
    </xf>
    <xf numFmtId="165" fontId="7" fillId="0" borderId="2" xfId="1" applyNumberFormat="1" applyFont="1" applyBorder="1" applyAlignment="1">
      <alignment vertical="center"/>
    </xf>
    <xf numFmtId="37" fontId="7" fillId="0" borderId="2" xfId="1" applyNumberFormat="1" applyFont="1" applyBorder="1" applyAlignment="1">
      <alignment vertical="center"/>
    </xf>
    <xf numFmtId="171" fontId="7" fillId="0" borderId="2" xfId="1" applyNumberFormat="1" applyFont="1" applyBorder="1" applyAlignment="1">
      <alignment vertical="center"/>
    </xf>
    <xf numFmtId="173" fontId="7" fillId="0" borderId="10" xfId="1" applyNumberFormat="1" applyFont="1" applyBorder="1" applyAlignment="1">
      <alignment vertical="center"/>
    </xf>
    <xf numFmtId="37" fontId="7" fillId="0" borderId="10" xfId="1" applyNumberFormat="1" applyFont="1" applyBorder="1" applyAlignment="1">
      <alignment horizontal="right" vertical="center"/>
    </xf>
    <xf numFmtId="37" fontId="8" fillId="0" borderId="4" xfId="1" applyNumberFormat="1" applyFont="1" applyBorder="1" applyAlignment="1">
      <alignment horizontal="right" vertical="center"/>
    </xf>
    <xf numFmtId="171" fontId="8" fillId="0" borderId="4" xfId="1" applyNumberFormat="1" applyFont="1" applyBorder="1" applyAlignment="1">
      <alignment vertical="center"/>
    </xf>
    <xf numFmtId="168" fontId="15" fillId="0" borderId="1" xfId="0" applyNumberFormat="1" applyFont="1" applyBorder="1"/>
    <xf numFmtId="172" fontId="8" fillId="0" borderId="8" xfId="1" applyNumberFormat="1" applyFont="1" applyBorder="1" applyAlignment="1">
      <alignment vertical="center"/>
    </xf>
    <xf numFmtId="172" fontId="7" fillId="0" borderId="2" xfId="1" applyNumberFormat="1" applyFont="1" applyBorder="1" applyAlignment="1">
      <alignment vertical="center"/>
    </xf>
    <xf numFmtId="3" fontId="8" fillId="0" borderId="10" xfId="1" applyNumberFormat="1" applyFont="1" applyBorder="1" applyAlignment="1">
      <alignment vertical="center"/>
    </xf>
    <xf numFmtId="3" fontId="8" fillId="0" borderId="0" xfId="1" applyNumberFormat="1" applyFont="1" applyBorder="1" applyAlignment="1">
      <alignment vertical="center"/>
    </xf>
    <xf numFmtId="172" fontId="7" fillId="0" borderId="1" xfId="1" applyNumberFormat="1" applyFont="1" applyBorder="1" applyAlignment="1">
      <alignment vertical="center"/>
    </xf>
    <xf numFmtId="172" fontId="8" fillId="0" borderId="1" xfId="1" applyNumberFormat="1" applyFont="1" applyBorder="1" applyAlignment="1">
      <alignment vertical="center"/>
    </xf>
    <xf numFmtId="172" fontId="7" fillId="0" borderId="1" xfId="1" applyNumberFormat="1" applyFont="1" applyBorder="1" applyAlignment="1">
      <alignment horizontal="right" vertical="center"/>
    </xf>
    <xf numFmtId="173" fontId="8" fillId="0" borderId="4" xfId="0" applyNumberFormat="1" applyFont="1" applyBorder="1" applyAlignment="1">
      <alignment vertical="center"/>
    </xf>
    <xf numFmtId="0" fontId="7" fillId="0" borderId="1" xfId="15" applyFont="1" applyFill="1" applyBorder="1"/>
    <xf numFmtId="37" fontId="0" fillId="0" borderId="0" xfId="0" applyNumberFormat="1"/>
    <xf numFmtId="0" fontId="0" fillId="0" borderId="0" xfId="0"/>
    <xf numFmtId="37" fontId="7" fillId="41" borderId="10" xfId="1" applyNumberFormat="1" applyFont="1" applyFill="1" applyBorder="1" applyAlignment="1">
      <alignment vertical="center"/>
    </xf>
    <xf numFmtId="37" fontId="7" fillId="41" borderId="2" xfId="1" applyNumberFormat="1" applyFont="1" applyFill="1" applyBorder="1" applyAlignment="1">
      <alignment vertical="center"/>
    </xf>
    <xf numFmtId="0" fontId="2" fillId="4" borderId="6" xfId="10" applyFont="1" applyFill="1" applyBorder="1" applyAlignment="1">
      <alignment horizontal="left" wrapText="1"/>
    </xf>
    <xf numFmtId="0" fontId="2" fillId="4" borderId="10" xfId="10" applyFont="1" applyFill="1" applyBorder="1" applyAlignment="1">
      <alignment horizontal="left" wrapText="1"/>
    </xf>
    <xf numFmtId="0" fontId="2" fillId="5" borderId="6" xfId="10" applyFont="1" applyFill="1" applyBorder="1" applyAlignment="1">
      <alignment horizontal="left" wrapText="1"/>
    </xf>
    <xf numFmtId="0" fontId="2" fillId="5" borderId="10" xfId="10" applyFont="1" applyFill="1" applyBorder="1" applyAlignment="1">
      <alignment horizontal="left" wrapText="1"/>
    </xf>
    <xf numFmtId="0" fontId="2" fillId="7" borderId="6" xfId="10" applyFont="1" applyFill="1" applyBorder="1" applyAlignment="1">
      <alignment horizontal="left" wrapText="1"/>
    </xf>
    <xf numFmtId="0" fontId="2" fillId="7" borderId="10" xfId="10" applyFont="1" applyFill="1" applyBorder="1" applyAlignment="1">
      <alignment horizontal="left" wrapText="1"/>
    </xf>
    <xf numFmtId="0" fontId="2" fillId="8" borderId="6" xfId="10" applyFont="1" applyFill="1" applyBorder="1" applyAlignment="1">
      <alignment horizontal="left" wrapText="1"/>
    </xf>
    <xf numFmtId="0" fontId="2" fillId="8" borderId="10" xfId="10" applyFont="1" applyFill="1" applyBorder="1" applyAlignment="1">
      <alignment horizontal="left" wrapText="1"/>
    </xf>
    <xf numFmtId="0" fontId="2" fillId="9" borderId="6" xfId="10" applyFont="1" applyFill="1" applyBorder="1" applyAlignment="1">
      <alignment horizontal="left" wrapText="1"/>
    </xf>
    <xf numFmtId="0" fontId="2" fillId="9" borderId="10" xfId="10" applyFont="1" applyFill="1" applyBorder="1" applyAlignment="1">
      <alignment horizontal="left"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left" wrapText="1"/>
    </xf>
    <xf numFmtId="0" fontId="2" fillId="2" borderId="7" xfId="0" applyFont="1" applyFill="1" applyBorder="1" applyAlignment="1">
      <alignment horizontal="left" wrapText="1"/>
    </xf>
    <xf numFmtId="0" fontId="2" fillId="2" borderId="5" xfId="0" applyFont="1" applyFill="1" applyBorder="1" applyAlignment="1">
      <alignment horizontal="center" vertical="center" wrapText="1"/>
    </xf>
    <xf numFmtId="0" fontId="14" fillId="0" borderId="0" xfId="0" applyFont="1" applyAlignment="1">
      <alignment horizontal="left"/>
    </xf>
    <xf numFmtId="0" fontId="2" fillId="2" borderId="2" xfId="0" applyFont="1" applyFill="1" applyBorder="1" applyAlignment="1">
      <alignment horizontal="center" wrapText="1"/>
    </xf>
    <xf numFmtId="0" fontId="2" fillId="2" borderId="9"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11" fillId="0" borderId="1" xfId="0" applyFont="1" applyBorder="1" applyAlignment="1">
      <alignment horizontal="left" vertical="top"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11" xfId="10" applyFont="1" applyFill="1" applyBorder="1" applyAlignment="1">
      <alignment horizontal="center" wrapText="1"/>
    </xf>
    <xf numFmtId="0" fontId="2" fillId="2" borderId="12" xfId="10" applyFont="1" applyFill="1" applyBorder="1" applyAlignment="1">
      <alignment horizontal="center" wrapText="1"/>
    </xf>
    <xf numFmtId="0" fontId="11" fillId="0" borderId="1" xfId="10" applyFont="1" applyBorder="1" applyAlignment="1">
      <alignment horizontal="left" vertical="top" wrapText="1"/>
    </xf>
    <xf numFmtId="0" fontId="2" fillId="2" borderId="2" xfId="10" applyFont="1" applyFill="1" applyBorder="1" applyAlignment="1">
      <alignment horizontal="center" wrapText="1"/>
    </xf>
    <xf numFmtId="0" fontId="2" fillId="2" borderId="9" xfId="10" applyFont="1" applyFill="1" applyBorder="1" applyAlignment="1">
      <alignment horizontal="center" wrapText="1"/>
    </xf>
    <xf numFmtId="0" fontId="14" fillId="0" borderId="0" xfId="10" applyFont="1" applyAlignment="1">
      <alignment horizontal="left"/>
    </xf>
    <xf numFmtId="0" fontId="2" fillId="2" borderId="6" xfId="10" applyFont="1" applyFill="1" applyBorder="1" applyAlignment="1">
      <alignment horizontal="center" wrapText="1"/>
    </xf>
    <xf numFmtId="0" fontId="2" fillId="2" borderId="7" xfId="10" applyFont="1" applyFill="1" applyBorder="1" applyAlignment="1">
      <alignment horizontal="center" wrapText="1"/>
    </xf>
    <xf numFmtId="0" fontId="2" fillId="2" borderId="4" xfId="10" applyFont="1" applyFill="1" applyBorder="1" applyAlignment="1">
      <alignment horizontal="center" vertical="center" wrapText="1"/>
    </xf>
    <xf numFmtId="0" fontId="2" fillId="2" borderId="8" xfId="10" applyFont="1" applyFill="1" applyBorder="1" applyAlignment="1">
      <alignment horizontal="center" vertical="center" wrapText="1"/>
    </xf>
  </cellXfs>
  <cellStyles count="127">
    <cellStyle name="20% - Accent1" xfId="39" builtinId="30" customBuiltin="1"/>
    <cellStyle name="20% - Accent2" xfId="42" builtinId="34" customBuiltin="1"/>
    <cellStyle name="20% - Accent3" xfId="45" builtinId="38" customBuiltin="1"/>
    <cellStyle name="20% - Accent4" xfId="48" builtinId="42" customBuiltin="1"/>
    <cellStyle name="20% - Accent5" xfId="51" builtinId="46" customBuiltin="1"/>
    <cellStyle name="20% - Accent6" xfId="54" builtinId="50" customBuiltin="1"/>
    <cellStyle name="40% - Accent1" xfId="40" builtinId="31" customBuiltin="1"/>
    <cellStyle name="40% - Accent2" xfId="43" builtinId="35" customBuiltin="1"/>
    <cellStyle name="40% - Accent3" xfId="46" builtinId="39" customBuiltin="1"/>
    <cellStyle name="40% - Accent4" xfId="49" builtinId="43" customBuiltin="1"/>
    <cellStyle name="40% - Accent5" xfId="52" builtinId="47" customBuiltin="1"/>
    <cellStyle name="40% - Accent6" xfId="55" builtinId="51" customBuiltin="1"/>
    <cellStyle name="60% - Accent1 2" xfId="57" xr:uid="{31DA3C4E-353C-4936-9FCA-6EE3001A945B}"/>
    <cellStyle name="60% - Accent2 2" xfId="58" xr:uid="{AD5678FE-738F-4DD0-9A4C-6D3F53FB8270}"/>
    <cellStyle name="60% - Accent3 2" xfId="59" xr:uid="{FC361621-B8EF-4D6B-9BC9-D72F0305FDB1}"/>
    <cellStyle name="60% - Accent4 2" xfId="60" xr:uid="{00852D45-883A-42A9-955B-D28BB60483EB}"/>
    <cellStyle name="60% - Accent5 2" xfId="61" xr:uid="{886B736F-7F46-46D4-B1FC-96A41FC4987F}"/>
    <cellStyle name="60% - Accent6 2" xfId="62" xr:uid="{DF818C2A-0613-4A8B-BD7C-34C4E625F8F0}"/>
    <cellStyle name="Accent1" xfId="38" builtinId="29" customBuiltin="1"/>
    <cellStyle name="Accent2" xfId="41" builtinId="33" customBuiltin="1"/>
    <cellStyle name="Accent3" xfId="44" builtinId="37" customBuiltin="1"/>
    <cellStyle name="Accent4" xfId="47" builtinId="41" customBuiltin="1"/>
    <cellStyle name="Accent5" xfId="50" builtinId="45" customBuiltin="1"/>
    <cellStyle name="Accent6" xfId="53" builtinId="49" customBuiltin="1"/>
    <cellStyle name="Bad" xfId="28" builtinId="27" customBuiltin="1"/>
    <cellStyle name="Body: normal cell" xfId="119" xr:uid="{761AF6F0-25CD-49CA-BF15-CFC02537ABFF}"/>
    <cellStyle name="Calculation" xfId="31" builtinId="22" customBuiltin="1"/>
    <cellStyle name="Check Cell" xfId="33" builtinId="23" customBuiltin="1"/>
    <cellStyle name="Comma" xfId="1" builtinId="3"/>
    <cellStyle name="Comma 100" xfId="21" xr:uid="{39A2773A-C5C2-4015-BB36-C09EFA0E30D4}"/>
    <cellStyle name="Comma 2" xfId="16" xr:uid="{00000000-0005-0000-0000-000001000000}"/>
    <cellStyle name="Comma 2 2" xfId="73" xr:uid="{7A5B54AB-85C7-43EB-AE57-14DE992AAA9A}"/>
    <cellStyle name="Comma 2 3" xfId="65" xr:uid="{3F9027C8-7F65-4680-901C-B9C278809775}"/>
    <cellStyle name="Comma 3" xfId="12" xr:uid="{00000000-0005-0000-0000-000002000000}"/>
    <cellStyle name="Comma 3 2" xfId="91" xr:uid="{B7FDB2E4-3041-446B-975F-F653C12448B9}"/>
    <cellStyle name="Comma 3 3" xfId="82" xr:uid="{7B8C26F4-8437-4861-862B-C120A9851DC9}"/>
    <cellStyle name="Comma 4" xfId="86" xr:uid="{157E81E1-207F-404A-A273-D739AAB07DEB}"/>
    <cellStyle name="Comma 4 2" xfId="94" xr:uid="{54B3B757-833B-4C50-AE59-62B11F39DD77}"/>
    <cellStyle name="Comma 4 2 2" xfId="112" xr:uid="{1D0C7554-B417-4248-A971-9B8CF5A6574F}"/>
    <cellStyle name="Comma 4 3" xfId="108" xr:uid="{801F585B-3379-4BC7-8075-28F4BB42BBA2}"/>
    <cellStyle name="Comma 5" xfId="97" xr:uid="{D308C879-C786-4AF8-B07A-4E3C8E684B99}"/>
    <cellStyle name="Comma 5 2" xfId="114" xr:uid="{DB3E7910-9287-46FD-86A3-EDFA39630FE9}"/>
    <cellStyle name="Comma 6" xfId="99" xr:uid="{03AFB451-34E2-43B5-878D-DC769F65FB55}"/>
    <cellStyle name="Comma 7" xfId="102" xr:uid="{03B32295-9B1D-423E-8F62-D053F4E9CE75}"/>
    <cellStyle name="Comma 8" xfId="104" xr:uid="{B361BCBF-DFB0-4BDD-AC15-BAA5590D3369}"/>
    <cellStyle name="Comma 9" xfId="95" xr:uid="{56B8D6C4-6F63-4507-9D88-AA5393524182}"/>
    <cellStyle name="Currency 2" xfId="66" xr:uid="{7D175863-E748-4A77-9C83-DA988AE203AA}"/>
    <cellStyle name="Currency 2 2" xfId="67" xr:uid="{256BE5E4-1D65-4B7C-836F-AA734937BC12}"/>
    <cellStyle name="Currency 2 3" xfId="122" xr:uid="{43526FA9-6F8A-407A-B107-F57960F36175}"/>
    <cellStyle name="Currency 3" xfId="125" xr:uid="{C84286B0-9B8B-4A66-B24F-17C153927EC9}"/>
    <cellStyle name="Explanatory Text" xfId="36" builtinId="53" customBuiltin="1"/>
    <cellStyle name="Footnotes: top row" xfId="121" xr:uid="{2A2AE4CB-4D26-4A64-B8DB-ECB67A280A48}"/>
    <cellStyle name="Good" xfId="27" builtinId="26" customBuiltin="1"/>
    <cellStyle name="Header: bottom row" xfId="118" xr:uid="{EC50FBF6-8CC5-4F4A-870C-EE9407019575}"/>
    <cellStyle name="Heading 1" xfId="23" builtinId="16" customBuiltin="1"/>
    <cellStyle name="Heading 2" xfId="24" builtinId="17" customBuiltin="1"/>
    <cellStyle name="Heading 3" xfId="25" builtinId="18" customBuiltin="1"/>
    <cellStyle name="Heading 4" xfId="26" builtinId="19" customBuiltin="1"/>
    <cellStyle name="Hyperlink 2" xfId="3" xr:uid="{00000000-0005-0000-0000-000003000000}"/>
    <cellStyle name="Hyperlink 2 2" xfId="92" xr:uid="{1519AD2A-D07B-49FB-A384-DEDD22D75D65}"/>
    <cellStyle name="Hyperlink 2 3" xfId="84" xr:uid="{30E08A5A-25E1-4F1E-AC00-30ED4710FC52}"/>
    <cellStyle name="Hyperlink 2 4" xfId="123" xr:uid="{5AD90570-079E-4F29-8763-1893D5BCB691}"/>
    <cellStyle name="Hyperlink 3" xfId="80" xr:uid="{A14B02CB-F7ED-476B-B4C4-D31DB7BED821}"/>
    <cellStyle name="Hyperlink 3 2" xfId="126" xr:uid="{86A7A646-0C80-48AE-B830-94AE5795C4A5}"/>
    <cellStyle name="Hyperlink 4" xfId="76" xr:uid="{6D23D49D-20B3-474B-A930-22A46941D6DF}"/>
    <cellStyle name="Input" xfId="29" builtinId="20" customBuiltin="1"/>
    <cellStyle name="Linked Cell" xfId="32" builtinId="24" customBuiltin="1"/>
    <cellStyle name="Neutral 2" xfId="56" xr:uid="{62BC2EE1-02DF-462F-91F0-ED36F8C67B62}"/>
    <cellStyle name="Normal" xfId="0" builtinId="0"/>
    <cellStyle name="Normal 10" xfId="10" xr:uid="{00000000-0005-0000-0000-000005000000}"/>
    <cellStyle name="Normal 11" xfId="103" xr:uid="{65AC1F8C-3068-4FF8-9F08-35063D5D2CC6}"/>
    <cellStyle name="Normal 12" xfId="18" xr:uid="{00000000-0005-0000-0000-000006000000}"/>
    <cellStyle name="Normal 13" xfId="106" xr:uid="{3E78E2EF-19AE-4E03-A7E2-18AC9769D771}"/>
    <cellStyle name="Normal 14" xfId="109" xr:uid="{1EED23F1-8812-49C4-B55A-255A39C769CB}"/>
    <cellStyle name="Normal 15" xfId="113" xr:uid="{C1220D23-4D22-4CC9-9453-666D1AE94861}"/>
    <cellStyle name="Normal 16" xfId="70" xr:uid="{1126D2DA-8112-46C4-BC43-1727AAD2D10F}"/>
    <cellStyle name="Normal 2" xfId="5" xr:uid="{00000000-0005-0000-0000-000007000000}"/>
    <cellStyle name="Normal 2 2" xfId="7" xr:uid="{00000000-0005-0000-0000-000008000000}"/>
    <cellStyle name="Normal 2 2 2" xfId="63" xr:uid="{70EE5887-564E-4926-97EF-49B258A1C760}"/>
    <cellStyle name="Normal 2 2 3" xfId="115" xr:uid="{E84B8F42-86DE-4FC6-B31F-A618A5C95653}"/>
    <cellStyle name="Normal 2 2 4" xfId="71" xr:uid="{77E13A47-12CD-4D36-93AA-A885C8208CF0}"/>
    <cellStyle name="Normal 2 3" xfId="87" xr:uid="{C41AEF4C-9721-47C7-A9E7-F86C298CF15E}"/>
    <cellStyle name="Normal 2 3 2" xfId="4" xr:uid="{00000000-0005-0000-0000-000009000000}"/>
    <cellStyle name="Normal 2 4" xfId="72" xr:uid="{4C5411D0-9F8D-4259-934A-E4C61A180F8F}"/>
    <cellStyle name="Normal 2 95" xfId="116" xr:uid="{9903D8FD-B9D7-468F-87B2-EC4DE8929B7B}"/>
    <cellStyle name="Normal 26" xfId="64" xr:uid="{33481DA4-F001-4CAF-A968-3766DAB39B78}"/>
    <cellStyle name="Normal 3" xfId="2" xr:uid="{00000000-0005-0000-0000-00000A000000}"/>
    <cellStyle name="Normal 3 2" xfId="14" xr:uid="{00000000-0005-0000-0000-00000B000000}"/>
    <cellStyle name="Normal 3 2 2" xfId="77" xr:uid="{CF24702B-83DD-4939-801B-161073D02138}"/>
    <cellStyle name="Normal 3 3" xfId="79" xr:uid="{A87CF86C-E2FE-4034-925C-FF620408DC2C}"/>
    <cellStyle name="Normal 3 3 2" xfId="89" xr:uid="{723374A0-1AEB-4BE1-986D-4803332CC9CC}"/>
    <cellStyle name="Normal 3 3 2 2" xfId="110" xr:uid="{06E23D6B-C93C-494A-9F2C-3B9E6FED0683}"/>
    <cellStyle name="Normal 3 3 3" xfId="105" xr:uid="{2415D60C-4FAF-47CF-869A-8D68FFEAB0E7}"/>
    <cellStyle name="Normal 3 4" xfId="88" xr:uid="{C2C79A1A-5B70-453A-BBD1-613E10A4E382}"/>
    <cellStyle name="Normal 3 5" xfId="75" xr:uid="{D9E2557D-5B1A-4F1B-A745-9E5EB64539AD}"/>
    <cellStyle name="Normal 4" xfId="9" xr:uid="{00000000-0005-0000-0000-00000C000000}"/>
    <cellStyle name="Normal 4 2" xfId="15" xr:uid="{00000000-0005-0000-0000-00000D000000}"/>
    <cellStyle name="Normal 4 2 2" xfId="20" xr:uid="{DC2933F9-2BFC-47E2-BE17-49C94F10D46F}"/>
    <cellStyle name="Normal 4 2 3" xfId="78" xr:uid="{EB807BF2-5B06-4BDB-87E8-33FE4595D9C6}"/>
    <cellStyle name="Normal 5" xfId="17" xr:uid="{00000000-0005-0000-0000-00000E000000}"/>
    <cellStyle name="Normal 5 2" xfId="90" xr:uid="{380FE5C1-D6C7-4A35-BDEA-01203A18DB6A}"/>
    <cellStyle name="Normal 5 3" xfId="81" xr:uid="{F1E20562-D60F-45A6-BA3C-94151FF6FC8F}"/>
    <cellStyle name="Normal 5 4" xfId="124" xr:uid="{3D58B2E1-9BDF-417D-8C26-B9EDDD99BF97}"/>
    <cellStyle name="Normal 6" xfId="11" xr:uid="{00000000-0005-0000-0000-00000F000000}"/>
    <cellStyle name="Normal 6 2" xfId="93" xr:uid="{8A34D95F-FB31-425E-AC1B-46A385468D29}"/>
    <cellStyle name="Normal 6 2 2" xfId="111" xr:uid="{54687102-FC3A-4EE3-8224-D27BDBB60F23}"/>
    <cellStyle name="Normal 6 3" xfId="101" xr:uid="{C0520229-954D-41DF-97F7-71B1D27C3925}"/>
    <cellStyle name="Normal 6 4" xfId="107" xr:uid="{4814FCAF-EB88-4EA9-9D05-CA1488C5EB2D}"/>
    <cellStyle name="Normal 6 5" xfId="85" xr:uid="{F843255B-FEFE-482D-B6D1-DA63967C3ABF}"/>
    <cellStyle name="Normal 7" xfId="96" xr:uid="{4A2C63BB-AC12-4098-AE65-642CE3927DDC}"/>
    <cellStyle name="Normal 7 2" xfId="6" xr:uid="{00000000-0005-0000-0000-000010000000}"/>
    <cellStyle name="Normal 8" xfId="98" xr:uid="{3F9C66A2-D87E-48A0-9815-F7344B69B9A3}"/>
    <cellStyle name="Normal 9" xfId="69" xr:uid="{81742D99-0A3F-421A-9315-0B7A433936A1}"/>
    <cellStyle name="Normal 9 2" xfId="100" xr:uid="{B9FF315A-37D3-4ED4-8A3D-C8C856C8E1DD}"/>
    <cellStyle name="Note" xfId="35" builtinId="10" customBuiltin="1"/>
    <cellStyle name="Output" xfId="30" builtinId="21" customBuiltin="1"/>
    <cellStyle name="Parent row" xfId="120" xr:uid="{A306D0A9-C1E3-4A43-9D7E-58BFB5E15C76}"/>
    <cellStyle name="Percent" xfId="19" builtinId="5"/>
    <cellStyle name="Percent 2" xfId="8" xr:uid="{00000000-0005-0000-0000-000011000000}"/>
    <cellStyle name="Percent 2 2" xfId="74" xr:uid="{28F83382-676E-44AA-ABD5-1AFF826584E4}"/>
    <cellStyle name="Percent 2 3" xfId="68" xr:uid="{45407AE9-8366-49A3-892F-500AE1C9A5FB}"/>
    <cellStyle name="Percent 3" xfId="13" xr:uid="{00000000-0005-0000-0000-000012000000}"/>
    <cellStyle name="Percent 3 2" xfId="83" xr:uid="{ECD8BF63-4C08-47D9-BD9D-9FEFDB1588EB}"/>
    <cellStyle name="Table title" xfId="117" xr:uid="{E61C4C0B-4883-498C-A637-4541BFE51B2A}"/>
    <cellStyle name="Title" xfId="22" builtinId="15" customBuiltin="1"/>
    <cellStyle name="Total" xfId="37" builtinId="25" customBuiltin="1"/>
    <cellStyle name="Warning Text" xfId="34" builtinId="11" customBuiltin="1"/>
  </cellStyles>
  <dxfs count="18">
    <dxf>
      <font>
        <b/>
        <i val="0"/>
        <color theme="0"/>
      </font>
      <fill>
        <patternFill>
          <bgColor theme="5" tint="0.39994506668294322"/>
        </patternFill>
      </fill>
      <border diagonalUp="0" diagonalDown="0">
        <left/>
        <right/>
        <top/>
        <bottom/>
        <vertical/>
        <horizontal/>
      </border>
    </dxf>
    <dxf>
      <font>
        <b/>
        <i val="0"/>
        <color theme="0"/>
      </font>
      <fill>
        <patternFill>
          <bgColor theme="5" tint="0.39994506668294322"/>
        </patternFill>
      </fill>
      <border diagonalUp="0" diagonalDown="0">
        <left/>
        <right/>
        <top/>
        <bottom/>
        <vertical/>
        <horizontal/>
      </border>
    </dxf>
    <dxf>
      <fill>
        <patternFill>
          <bgColor theme="4" tint="0.79998168889431442"/>
        </patternFill>
      </fill>
      <border>
        <left/>
        <right/>
        <top/>
        <bottom style="thin">
          <color theme="1" tint="0.499984740745262"/>
        </bottom>
        <vertical/>
        <horizontal/>
      </border>
    </dxf>
    <dxf>
      <font>
        <b/>
        <i val="0"/>
        <color theme="0"/>
      </font>
      <fill>
        <patternFill>
          <bgColor theme="5"/>
        </patternFill>
      </fill>
    </dxf>
    <dxf>
      <fill>
        <patternFill>
          <bgColor theme="0"/>
        </patternFill>
      </fill>
      <border>
        <left/>
        <right/>
        <top/>
        <bottom style="thin">
          <color theme="0" tint="-0.24994659260841701"/>
        </bottom>
        <vertical/>
        <horizontal style="thin">
          <color theme="0" tint="-0.24994659260841701"/>
        </horizontal>
      </border>
    </dxf>
    <dxf>
      <fill>
        <patternFill>
          <bgColor theme="0"/>
        </patternFill>
      </fill>
      <border>
        <left/>
        <right/>
        <top/>
        <bottom style="thin">
          <color theme="0" tint="-0.24994659260841701"/>
        </bottom>
        <vertical/>
        <horizontal/>
      </border>
    </dxf>
    <dxf>
      <font>
        <b/>
        <i val="0"/>
        <color theme="0"/>
      </font>
      <fill>
        <patternFill>
          <bgColor theme="5" tint="-0.499984740745262"/>
        </patternFill>
      </fill>
      <border>
        <left/>
        <right/>
        <top style="thin">
          <color theme="1" tint="0.499984740745262"/>
        </top>
        <bottom/>
        <vertical/>
        <horizontal/>
      </border>
    </dxf>
    <dxf>
      <font>
        <b/>
        <i val="0"/>
        <color theme="0"/>
      </font>
      <fill>
        <patternFill>
          <bgColor theme="5"/>
        </patternFill>
      </fill>
      <border diagonalDown="1">
        <left/>
        <right/>
        <top/>
        <bottom style="thin">
          <color theme="1" tint="0.499984740745262"/>
        </bottom>
        <diagonal style="thin">
          <color theme="1" tint="0.499984740745262"/>
        </diagonal>
        <vertical/>
        <horizontal/>
      </border>
    </dxf>
    <dxf>
      <font>
        <color theme="1"/>
      </font>
      <fill>
        <patternFill>
          <bgColor theme="0"/>
        </patternFill>
      </fill>
      <border diagonalUp="0" diagonalDown="1">
        <left/>
        <right/>
        <top/>
        <bottom/>
        <diagonal style="thin">
          <color theme="0" tint="-0.24994659260841701"/>
        </diagonal>
        <vertical/>
        <horizontal style="thin">
          <color theme="0" tint="-0.24994659260841701"/>
        </horizontal>
      </border>
    </dxf>
    <dxf>
      <font>
        <b/>
        <i val="0"/>
        <color theme="0"/>
      </font>
      <fill>
        <patternFill>
          <bgColor theme="4"/>
        </patternFill>
      </fill>
      <border diagonalUp="0" diagonalDown="0">
        <left/>
        <right/>
        <top/>
        <bottom/>
        <vertical/>
        <horizontal/>
      </border>
    </dxf>
    <dxf>
      <font>
        <b/>
        <i val="0"/>
        <color theme="0"/>
      </font>
      <fill>
        <patternFill>
          <bgColor theme="4"/>
        </patternFill>
      </fill>
      <border diagonalUp="0" diagonalDown="0">
        <left/>
        <right/>
        <top/>
        <bottom/>
        <vertical/>
        <horizontal/>
      </border>
    </dxf>
    <dxf>
      <fill>
        <patternFill>
          <bgColor theme="5" tint="0.79998168889431442"/>
        </patternFill>
      </fill>
      <border>
        <left/>
        <right/>
        <top/>
        <bottom style="thin">
          <color theme="1" tint="0.499984740745262"/>
        </bottom>
        <vertical/>
        <horizontal/>
      </border>
    </dxf>
    <dxf>
      <font>
        <b/>
        <i val="0"/>
        <color theme="0"/>
      </font>
      <fill>
        <patternFill>
          <bgColor theme="4"/>
        </patternFill>
      </fill>
    </dxf>
    <dxf>
      <fill>
        <patternFill>
          <bgColor theme="0"/>
        </patternFill>
      </fill>
      <border>
        <left/>
        <right/>
        <top/>
        <bottom style="thin">
          <color theme="0" tint="-0.24994659260841701"/>
        </bottom>
        <vertical/>
        <horizontal style="thin">
          <color theme="0" tint="-0.24994659260841701"/>
        </horizontal>
      </border>
    </dxf>
    <dxf>
      <fill>
        <patternFill>
          <bgColor theme="0"/>
        </patternFill>
      </fill>
      <border>
        <left/>
        <right/>
        <top/>
        <bottom style="thin">
          <color theme="0" tint="-0.24994659260841701"/>
        </bottom>
        <vertical/>
        <horizontal/>
      </border>
    </dxf>
    <dxf>
      <font>
        <b/>
        <i val="0"/>
        <color theme="0"/>
      </font>
      <fill>
        <patternFill>
          <bgColor theme="4"/>
        </patternFill>
      </fill>
      <border>
        <left/>
        <right/>
        <top style="thin">
          <color theme="1" tint="0.499984740745262"/>
        </top>
        <bottom/>
        <vertical/>
        <horizontal/>
      </border>
    </dxf>
    <dxf>
      <font>
        <b/>
        <i val="0"/>
        <color theme="0"/>
      </font>
      <fill>
        <patternFill>
          <bgColor theme="4"/>
        </patternFill>
      </fill>
      <border diagonalDown="1">
        <left/>
        <right/>
        <top/>
        <bottom style="thin">
          <color theme="1" tint="0.499984740745262"/>
        </bottom>
        <diagonal style="thin">
          <color theme="1" tint="0.499984740745262"/>
        </diagonal>
        <vertical/>
        <horizontal/>
      </border>
    </dxf>
    <dxf>
      <font>
        <color theme="1"/>
      </font>
      <fill>
        <patternFill>
          <bgColor theme="0"/>
        </patternFill>
      </fill>
      <border diagonalUp="0" diagonalDown="1">
        <left/>
        <right/>
        <top/>
        <bottom/>
        <diagonal style="thin">
          <color theme="0" tint="-0.24994659260841701"/>
        </diagonal>
        <vertical/>
        <horizontal style="thin">
          <color theme="0" tint="-0.24994659260841701"/>
        </horizontal>
      </border>
    </dxf>
  </dxfs>
  <tableStyles count="2" defaultTableStyle="TableStyleMedium2" defaultPivotStyle="PivotStyleLight16">
    <tableStyle name="ODC Pivot" table="0" count="9" xr9:uid="{F2BC9889-FBEB-4F80-B3F2-F1C15CA795A2}">
      <tableStyleElement type="wholeTable" dxfId="17"/>
      <tableStyleElement type="headerRow" dxfId="16"/>
      <tableStyleElement type="totalRow" dxfId="15"/>
      <tableStyleElement type="firstRowStripe" dxfId="14"/>
      <tableStyleElement type="secondRowStripe" dxfId="13"/>
      <tableStyleElement type="firstHeaderCell" dxfId="12"/>
      <tableStyleElement type="firstRowSubheading" dxfId="11"/>
      <tableStyleElement type="pageFieldLabels" dxfId="10"/>
      <tableStyleElement type="pageFieldValues" dxfId="9"/>
    </tableStyle>
    <tableStyle name="ODC Pivot Alt" table="0" count="9" xr9:uid="{2F40E791-7DE3-4914-B001-20ED52B4AEFE}">
      <tableStyleElement type="wholeTable" dxfId="8"/>
      <tableStyleElement type="headerRow" dxfId="7"/>
      <tableStyleElement type="totalRow" dxfId="6"/>
      <tableStyleElement type="firstRowStripe" dxfId="5"/>
      <tableStyleElement type="secondRowStripe" dxfId="4"/>
      <tableStyleElement type="firstHeaderCell" dxfId="3"/>
      <tableStyleElement type="first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85724</xdr:colOff>
      <xdr:row>0</xdr:row>
      <xdr:rowOff>142874</xdr:rowOff>
    </xdr:from>
    <xdr:ext cx="2946382" cy="914400"/>
    <xdr:pic>
      <xdr:nvPicPr>
        <xdr:cNvPr id="2" name="Picture 1" descr="http://odc-web:85/Marketing/Branding/Logo%20cropped_web.jpg">
          <a:extLst>
            <a:ext uri="{FF2B5EF4-FFF2-40B4-BE49-F238E27FC236}">
              <a16:creationId xmlns:a16="http://schemas.microsoft.com/office/drawing/2014/main" id="{727F6814-C494-4AD2-B91E-68F01C718FC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4" y="142874"/>
          <a:ext cx="2946382" cy="91440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0</xdr:col>
      <xdr:colOff>7505700</xdr:colOff>
      <xdr:row>33</xdr:row>
      <xdr:rowOff>76200</xdr:rowOff>
    </xdr:to>
    <xdr:pic>
      <xdr:nvPicPr>
        <xdr:cNvPr id="4" name="Picture 3">
          <a:extLst>
            <a:ext uri="{FF2B5EF4-FFF2-40B4-BE49-F238E27FC236}">
              <a16:creationId xmlns:a16="http://schemas.microsoft.com/office/drawing/2014/main" id="{D127F2D2-3604-4D47-88B8-1A420E406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
          <a:ext cx="7505700" cy="538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Zachary Ross" id="{AF5BE511-8664-4482-8700-BF134B69482D}" userId="S-1-5-21-2032444499-3829591831-2101899175-2269" providerId="AD"/>
  <person displayName="Zachary Ross" id="{3F7729B3-7651-43AD-8624-691DB57A43CD}" userId="S::Zross@opiniondynamics.com::5bc26c3a-381a-4f08-b1c4-5d36dd6451eb" providerId="AD"/>
</personList>
</file>

<file path=xl/theme/theme1.xml><?xml version="1.0" encoding="utf-8"?>
<a:theme xmlns:a="http://schemas.openxmlformats.org/drawingml/2006/main" name="Opinion Dynamics">
  <a:themeElements>
    <a:clrScheme name="Custom 4">
      <a:dk1>
        <a:sysClr val="windowText" lastClr="000000"/>
      </a:dk1>
      <a:lt1>
        <a:srgbClr val="FFFFFF"/>
      </a:lt1>
      <a:dk2>
        <a:srgbClr val="053572"/>
      </a:dk2>
      <a:lt2>
        <a:srgbClr val="FFFFFF"/>
      </a:lt2>
      <a:accent1>
        <a:srgbClr val="053572"/>
      </a:accent1>
      <a:accent2>
        <a:srgbClr val="1295D8"/>
      </a:accent2>
      <a:accent3>
        <a:srgbClr val="4D4D4F"/>
      </a:accent3>
      <a:accent4>
        <a:srgbClr val="0069B6"/>
      </a:accent4>
      <a:accent5>
        <a:srgbClr val="64B3E8"/>
      </a:accent5>
      <a:accent6>
        <a:srgbClr val="696969"/>
      </a:accent6>
      <a:hlink>
        <a:srgbClr val="FF6C2F"/>
      </a:hlink>
      <a:folHlink>
        <a:srgbClr val="FFB511"/>
      </a:folHlink>
    </a:clrScheme>
    <a:fontScheme name="Custom 1">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 dT="2019-02-01T17:41:55.42" personId="{AF5BE511-8664-4482-8700-BF134B69482D}" id="{79B2225A-8879-4E30-900D-05BE1BCD9253}">
    <text>From AIC Appendix B (February 19, 2019)</text>
  </threadedComment>
  <threadedComment ref="A8" dT="2019-01-16T22:27:33.41" personId="{AF5BE511-8664-4482-8700-BF134B69482D}" id="{F5DB9AC9-7479-4A2A-89A2-4F9EF6CEEF44}">
    <text>SB2814 Enrolled (Pages 187-188)</text>
  </threadedComment>
  <threadedComment ref="E12" dT="2019-02-26T22:27:03.94" personId="{3F7729B3-7651-43AD-8624-691DB57A43CD}" id="{BBFE34E5-A7C7-411A-88AF-DFABCABF6CDD}">
    <text>Minor adjustment made by hand to correspond to AIC Appendix B (likely a rounding item)</text>
  </threadedComment>
  <threadedComment ref="A16" dT="2019-01-16T22:23:33.25" personId="{AF5BE511-8664-4482-8700-BF134B69482D}" id="{827DBC7B-3E27-45E3-8444-4606E3797439}">
    <text>SB2814 Enrolled (Page 219)</text>
  </threadedComment>
  <threadedComment ref="E19" dT="2019-02-26T22:29:22.21" personId="{3F7729B3-7651-43AD-8624-691DB57A43CD}" id="{6ED8D4A4-06CA-4703-9722-AD35CC559FF4}">
    <text>Minor adjustment made by hand to correspond to AIC Appendix B (likely a rounding item)</text>
  </threadedComment>
  <threadedComment ref="F19" dT="2019-02-26T22:29:24.96" personId="{3F7729B3-7651-43AD-8624-691DB57A43CD}" id="{8524FC40-674B-4EDB-A18D-C79222E453A8}">
    <text>Minor adjustment made by hand to correspond to AIC Appendix B (likely a rounding item)</text>
  </threadedComment>
  <threadedComment ref="A22" dT="2019-01-16T22:23:33.25" personId="{AF5BE511-8664-4482-8700-BF134B69482D}" id="{6014DFB5-8113-41B1-A75F-7FA5163F6D75}">
    <text>(SB2814 Enrolled Pages 185-187)</text>
  </threadedComment>
  <threadedComment ref="A26" dT="2019-02-26T22:20:56.18" personId="{3F7729B3-7651-43AD-8624-691DB57A43CD}" id="{8A82A8E4-6AA4-4269-A2B5-2C5CB8E4E8B6}">
    <text>Please note that while legacy CPAS as a % of usage is set by FEJA, legacy CPAS as MWh is directly connected to the adjusted baseline sales value which is Plan Period-specific. Therefore, deemed legacy CPAS in MWh are subject to adjustment beginning in 2022.</text>
  </threadedComment>
  <threadedComment ref="A34" dT="2019-03-13T23:39:08.96" personId="{3F7729B3-7651-43AD-8624-691DB57A43CD}" id="{C20C0CF2-2BD1-4A8D-83B8-49DAAF6625B6}">
    <text>E.g., maximum therms that may be converted.</text>
  </threadedComment>
</ThreadedComments>
</file>

<file path=xl/threadedComments/threadedComment2.xml><?xml version="1.0" encoding="utf-8"?>
<ThreadedComments xmlns="http://schemas.microsoft.com/office/spreadsheetml/2018/threadedcomments" xmlns:x="http://schemas.openxmlformats.org/spreadsheetml/2006/main">
  <threadedComment ref="I26" dT="2019-03-14T14:53:44.40" personId="{3F7729B3-7651-43AD-8624-691DB57A43CD}" id="{C259D747-927D-4396-9AE0-579BE609AC9A}">
    <text>Deemed legacy CPAS are subject to adjustment beginning in 2022.</text>
  </threadedComment>
  <threadedComment ref="I27" dT="2019-03-14T14:56:54.28" personId="{3F7729B3-7651-43AD-8624-691DB57A43CD}" id="{4E2BB759-5627-4F8A-9A9C-B36F3762479D}">
    <text>Deemed legacy CPAS are subject to adjustment beginning in 2022, and therefore so are expired legacy CPAS.</text>
  </threadedComment>
  <threadedComment ref="I29" dT="2019-03-14T14:57:34.12" personId="{3F7729B3-7651-43AD-8624-691DB57A43CD}" id="{98A80E1E-D9D8-4316-8A25-77438DE538C9}">
    <text>Deemed legacy CPAS are subject to adjustment beginning in 2022 and therefore so are total CPAS achieved.</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2:B45"/>
  <sheetViews>
    <sheetView tabSelected="1" workbookViewId="0">
      <selection activeCell="B11" sqref="B11"/>
    </sheetView>
  </sheetViews>
  <sheetFormatPr defaultRowHeight="15" x14ac:dyDescent="0.25"/>
  <cols>
    <col min="1" max="1" width="24.44140625" style="9" bestFit="1" customWidth="1"/>
    <col min="2" max="2" width="106.77734375" style="9" customWidth="1"/>
    <col min="3" max="16384" width="8.88671875" style="9"/>
  </cols>
  <sheetData>
    <row r="2" spans="1:2" ht="15.75" x14ac:dyDescent="0.3">
      <c r="B2"/>
    </row>
    <row r="7" spans="1:2" x14ac:dyDescent="0.25">
      <c r="A7" s="188" t="s">
        <v>16</v>
      </c>
      <c r="B7" s="189"/>
    </row>
    <row r="8" spans="1:2" x14ac:dyDescent="0.25">
      <c r="A8" s="19" t="s">
        <v>15</v>
      </c>
      <c r="B8" s="19" t="s">
        <v>335</v>
      </c>
    </row>
    <row r="9" spans="1:2" x14ac:dyDescent="0.25">
      <c r="A9" s="19" t="s">
        <v>14</v>
      </c>
      <c r="B9" s="29">
        <v>7737.18</v>
      </c>
    </row>
    <row r="10" spans="1:2" x14ac:dyDescent="0.25">
      <c r="A10" s="19" t="s">
        <v>13</v>
      </c>
      <c r="B10" s="19" t="s">
        <v>17</v>
      </c>
    </row>
    <row r="11" spans="1:2" x14ac:dyDescent="0.25">
      <c r="A11" s="19" t="s">
        <v>12</v>
      </c>
      <c r="B11" s="19" t="s">
        <v>320</v>
      </c>
    </row>
    <row r="12" spans="1:2" x14ac:dyDescent="0.25">
      <c r="A12" s="19" t="s">
        <v>11</v>
      </c>
      <c r="B12" s="20">
        <v>43167</v>
      </c>
    </row>
    <row r="13" spans="1:2" x14ac:dyDescent="0.25">
      <c r="A13" s="19" t="s">
        <v>10</v>
      </c>
      <c r="B13" s="20">
        <v>43585</v>
      </c>
    </row>
    <row r="15" spans="1:2" x14ac:dyDescent="0.25">
      <c r="A15" s="21" t="s">
        <v>9</v>
      </c>
      <c r="B15" s="21" t="s">
        <v>8</v>
      </c>
    </row>
    <row r="16" spans="1:2" x14ac:dyDescent="0.25">
      <c r="A16" s="19" t="s">
        <v>7</v>
      </c>
      <c r="B16" s="19" t="s">
        <v>6</v>
      </c>
    </row>
    <row r="17" spans="1:2" x14ac:dyDescent="0.25">
      <c r="A17" s="190" t="s">
        <v>289</v>
      </c>
      <c r="B17" s="191"/>
    </row>
    <row r="18" spans="1:2" x14ac:dyDescent="0.25">
      <c r="A18" s="19" t="s">
        <v>5</v>
      </c>
      <c r="B18" s="19" t="s">
        <v>65</v>
      </c>
    </row>
    <row r="19" spans="1:2" x14ac:dyDescent="0.25">
      <c r="A19" s="19" t="s">
        <v>66</v>
      </c>
      <c r="B19" s="19" t="s">
        <v>319</v>
      </c>
    </row>
    <row r="20" spans="1:2" x14ac:dyDescent="0.25">
      <c r="A20" s="19" t="s">
        <v>67</v>
      </c>
      <c r="B20" s="19" t="s">
        <v>330</v>
      </c>
    </row>
    <row r="21" spans="1:2" x14ac:dyDescent="0.25">
      <c r="A21" s="19" t="s">
        <v>345</v>
      </c>
      <c r="B21" s="19" t="s">
        <v>331</v>
      </c>
    </row>
    <row r="22" spans="1:2" x14ac:dyDescent="0.25">
      <c r="A22" s="192" t="s">
        <v>293</v>
      </c>
      <c r="B22" s="193"/>
    </row>
    <row r="23" spans="1:2" x14ac:dyDescent="0.25">
      <c r="A23" s="19" t="s">
        <v>333</v>
      </c>
      <c r="B23" s="19" t="s">
        <v>34</v>
      </c>
    </row>
    <row r="24" spans="1:2" x14ac:dyDescent="0.25">
      <c r="A24" s="19" t="s">
        <v>334</v>
      </c>
      <c r="B24" s="19" t="s">
        <v>290</v>
      </c>
    </row>
    <row r="25" spans="1:2" x14ac:dyDescent="0.25">
      <c r="A25" s="19" t="s">
        <v>291</v>
      </c>
      <c r="B25" s="19" t="s">
        <v>252</v>
      </c>
    </row>
    <row r="26" spans="1:2" x14ac:dyDescent="0.25">
      <c r="A26" s="19" t="s">
        <v>292</v>
      </c>
      <c r="B26" s="19" t="s">
        <v>253</v>
      </c>
    </row>
    <row r="27" spans="1:2" x14ac:dyDescent="0.25">
      <c r="A27" s="194" t="s">
        <v>294</v>
      </c>
      <c r="B27" s="195"/>
    </row>
    <row r="28" spans="1:2" x14ac:dyDescent="0.25">
      <c r="A28" s="19" t="s">
        <v>210</v>
      </c>
      <c r="B28" s="19" t="s">
        <v>298</v>
      </c>
    </row>
    <row r="29" spans="1:2" x14ac:dyDescent="0.25">
      <c r="A29" s="19" t="s">
        <v>211</v>
      </c>
      <c r="B29" s="19" t="s">
        <v>340</v>
      </c>
    </row>
    <row r="30" spans="1:2" x14ac:dyDescent="0.25">
      <c r="A30" s="19" t="s">
        <v>208</v>
      </c>
      <c r="B30" s="19" t="s">
        <v>299</v>
      </c>
    </row>
    <row r="31" spans="1:2" x14ac:dyDescent="0.25">
      <c r="A31" s="19" t="s">
        <v>4</v>
      </c>
      <c r="B31" s="19" t="s">
        <v>300</v>
      </c>
    </row>
    <row r="32" spans="1:2" x14ac:dyDescent="0.25">
      <c r="A32" s="19" t="s">
        <v>111</v>
      </c>
      <c r="B32" s="19" t="s">
        <v>301</v>
      </c>
    </row>
    <row r="33" spans="1:2" x14ac:dyDescent="0.25">
      <c r="A33" s="19" t="s">
        <v>206</v>
      </c>
      <c r="B33" s="19" t="s">
        <v>302</v>
      </c>
    </row>
    <row r="34" spans="1:2" x14ac:dyDescent="0.25">
      <c r="A34" s="19" t="s">
        <v>205</v>
      </c>
      <c r="B34" s="19" t="s">
        <v>303</v>
      </c>
    </row>
    <row r="35" spans="1:2" x14ac:dyDescent="0.25">
      <c r="A35" s="19" t="s">
        <v>295</v>
      </c>
      <c r="B35" s="19" t="s">
        <v>304</v>
      </c>
    </row>
    <row r="36" spans="1:2" x14ac:dyDescent="0.25">
      <c r="A36" s="19" t="s">
        <v>198</v>
      </c>
      <c r="B36" s="19" t="s">
        <v>339</v>
      </c>
    </row>
    <row r="37" spans="1:2" x14ac:dyDescent="0.25">
      <c r="A37" s="19" t="s">
        <v>296</v>
      </c>
      <c r="B37" s="19" t="s">
        <v>309</v>
      </c>
    </row>
    <row r="38" spans="1:2" x14ac:dyDescent="0.25">
      <c r="A38" s="19" t="s">
        <v>77</v>
      </c>
      <c r="B38" s="19" t="s">
        <v>305</v>
      </c>
    </row>
    <row r="39" spans="1:2" x14ac:dyDescent="0.25">
      <c r="A39" s="19" t="s">
        <v>76</v>
      </c>
      <c r="B39" s="19" t="s">
        <v>306</v>
      </c>
    </row>
    <row r="40" spans="1:2" x14ac:dyDescent="0.25">
      <c r="A40" s="19" t="s">
        <v>75</v>
      </c>
      <c r="B40" s="19" t="s">
        <v>307</v>
      </c>
    </row>
    <row r="41" spans="1:2" x14ac:dyDescent="0.25">
      <c r="A41" s="19" t="s">
        <v>68</v>
      </c>
      <c r="B41" s="19" t="s">
        <v>308</v>
      </c>
    </row>
    <row r="42" spans="1:2" x14ac:dyDescent="0.25">
      <c r="A42" s="196" t="s">
        <v>297</v>
      </c>
      <c r="B42" s="197"/>
    </row>
    <row r="43" spans="1:2" x14ac:dyDescent="0.25">
      <c r="A43" s="19" t="s">
        <v>310</v>
      </c>
      <c r="B43" s="19" t="s">
        <v>338</v>
      </c>
    </row>
    <row r="44" spans="1:2" x14ac:dyDescent="0.25">
      <c r="A44" s="19" t="s">
        <v>311</v>
      </c>
      <c r="B44" s="19" t="s">
        <v>312</v>
      </c>
    </row>
    <row r="45" spans="1:2" x14ac:dyDescent="0.25">
      <c r="A45" s="19" t="s">
        <v>313</v>
      </c>
      <c r="B45" s="19" t="s">
        <v>314</v>
      </c>
    </row>
  </sheetData>
  <mergeCells count="5">
    <mergeCell ref="A7:B7"/>
    <mergeCell ref="A17:B17"/>
    <mergeCell ref="A22:B22"/>
    <mergeCell ref="A27:B27"/>
    <mergeCell ref="A42:B4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512A8-FF79-4DB6-8FF9-345A5C10EAA6}">
  <dimension ref="A1:AG20"/>
  <sheetViews>
    <sheetView workbookViewId="0">
      <pane xSplit="5" ySplit="4" topLeftCell="F5" activePane="bottomRight" state="frozen"/>
      <selection pane="topRight" activeCell="E1" sqref="E1"/>
      <selection pane="bottomLeft" activeCell="A4" sqref="A4"/>
      <selection pane="bottomRight" activeCell="E26" sqref="E26"/>
    </sheetView>
  </sheetViews>
  <sheetFormatPr defaultRowHeight="15.75" x14ac:dyDescent="0.3"/>
  <cols>
    <col min="1" max="1" width="28.44140625" bestFit="1" customWidth="1"/>
    <col min="3" max="3" width="12.44140625" bestFit="1" customWidth="1"/>
    <col min="4" max="4" width="12.44140625" style="162" customWidth="1"/>
    <col min="5" max="32" width="10.77734375" customWidth="1"/>
    <col min="33" max="33" width="13.5546875" bestFit="1" customWidth="1"/>
  </cols>
  <sheetData>
    <row r="1" spans="1:33" x14ac:dyDescent="0.3">
      <c r="A1" s="22" t="s">
        <v>252</v>
      </c>
    </row>
    <row r="3" spans="1:33" x14ac:dyDescent="0.3">
      <c r="A3" s="200" t="s">
        <v>74</v>
      </c>
      <c r="B3" s="202" t="s">
        <v>73</v>
      </c>
      <c r="C3" s="202" t="s">
        <v>60</v>
      </c>
      <c r="D3" s="202" t="s">
        <v>346</v>
      </c>
      <c r="E3" s="204" t="s">
        <v>72</v>
      </c>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198" t="s">
        <v>1</v>
      </c>
    </row>
    <row r="4" spans="1:33" x14ac:dyDescent="0.3">
      <c r="A4" s="201"/>
      <c r="B4" s="203"/>
      <c r="C4" s="203"/>
      <c r="D4" s="206"/>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99"/>
    </row>
    <row r="5" spans="1:33" x14ac:dyDescent="0.3">
      <c r="A5" s="8" t="s">
        <v>210</v>
      </c>
      <c r="B5" s="135">
        <f>'Retail Products'!B39</f>
        <v>10.288747068667314</v>
      </c>
      <c r="C5" s="60">
        <f>'Retail Products'!C37</f>
        <v>148825.1299133336</v>
      </c>
      <c r="D5" s="179">
        <f>E5/C5</f>
        <v>0.71265054796086158</v>
      </c>
      <c r="E5" s="60">
        <f>'Retail Products'!E37</f>
        <v>106060.3103830836</v>
      </c>
      <c r="F5" s="60">
        <f>'Retail Products'!F37</f>
        <v>106060.3103830836</v>
      </c>
      <c r="G5" s="60">
        <f>'Retail Products'!G37</f>
        <v>105892.7272332836</v>
      </c>
      <c r="H5" s="60">
        <f>'Retail Products'!H37</f>
        <v>55309.418477500294</v>
      </c>
      <c r="I5" s="60">
        <f>'Retail Products'!I37</f>
        <v>55309.418477500294</v>
      </c>
      <c r="J5" s="60">
        <f>'Retail Products'!J37</f>
        <v>55309.418477500294</v>
      </c>
      <c r="K5" s="60">
        <f>'Retail Products'!K37</f>
        <v>55309.418477500294</v>
      </c>
      <c r="L5" s="60">
        <f>'Retail Products'!L37</f>
        <v>52659.525117500263</v>
      </c>
      <c r="M5" s="60">
        <f>'Retail Products'!M37</f>
        <v>52659.525117500263</v>
      </c>
      <c r="N5" s="60">
        <f>'Retail Products'!N37</f>
        <v>52659.525117500263</v>
      </c>
      <c r="O5" s="60">
        <f>'Retail Products'!O37</f>
        <v>8656.8772485833342</v>
      </c>
      <c r="P5" s="60">
        <f>'Retail Products'!P37</f>
        <v>8656.8772485833342</v>
      </c>
      <c r="Q5" s="60">
        <f>'Retail Products'!Q37</f>
        <v>8656.8772485833342</v>
      </c>
      <c r="R5" s="60">
        <f>'Retail Products'!R37</f>
        <v>6925.5017988666677</v>
      </c>
      <c r="S5" s="60">
        <f>'Retail Products'!S37</f>
        <v>0</v>
      </c>
      <c r="T5" s="60">
        <f>'Retail Products'!T37</f>
        <v>0</v>
      </c>
      <c r="U5" s="60">
        <f>'Retail Products'!U37</f>
        <v>0</v>
      </c>
      <c r="V5" s="60">
        <f>'Retail Products'!V37</f>
        <v>0</v>
      </c>
      <c r="W5" s="60">
        <f>'Retail Products'!W37</f>
        <v>0</v>
      </c>
      <c r="X5" s="60">
        <f>'Retail Products'!X37</f>
        <v>0</v>
      </c>
      <c r="Y5" s="60">
        <f>'Retail Products'!Y37</f>
        <v>0</v>
      </c>
      <c r="Z5" s="60">
        <f>'Retail Products'!Z37</f>
        <v>0</v>
      </c>
      <c r="AA5" s="60">
        <f>'Retail Products'!AA37</f>
        <v>0</v>
      </c>
      <c r="AB5" s="60">
        <f>'Retail Products'!AB37</f>
        <v>0</v>
      </c>
      <c r="AC5" s="60">
        <f>'Retail Products'!AC37</f>
        <v>0</v>
      </c>
      <c r="AD5" s="60">
        <f>'Retail Products'!AD37</f>
        <v>0</v>
      </c>
      <c r="AE5" s="60">
        <f>'Retail Products'!AE37</f>
        <v>0</v>
      </c>
      <c r="AF5" s="60">
        <f>'Retail Products'!AF37</f>
        <v>0</v>
      </c>
      <c r="AG5" s="60">
        <f t="shared" ref="AG5:AG16" si="0">SUM(E5:AF5)</f>
        <v>730125.73080656945</v>
      </c>
    </row>
    <row r="6" spans="1:33" x14ac:dyDescent="0.3">
      <c r="A6" s="8" t="s">
        <v>211</v>
      </c>
      <c r="B6" s="135">
        <f>'Income Qualified'!B12</f>
        <v>15.02332533744913</v>
      </c>
      <c r="C6" s="60">
        <f>'Income Qualified'!C10</f>
        <v>11576.075738058527</v>
      </c>
      <c r="D6" s="179">
        <f t="shared" ref="D6:D17" si="1">E6/C6</f>
        <v>1</v>
      </c>
      <c r="E6" s="60">
        <f>'Income Qualified'!E10</f>
        <v>11576.075738058527</v>
      </c>
      <c r="F6" s="60">
        <f>'Income Qualified'!F10</f>
        <v>11576.075738058527</v>
      </c>
      <c r="G6" s="60">
        <f>'Income Qualified'!G10</f>
        <v>11576.075738058527</v>
      </c>
      <c r="H6" s="60">
        <f>'Income Qualified'!H10</f>
        <v>9240.4866331586363</v>
      </c>
      <c r="I6" s="60">
        <f>'Income Qualified'!I10</f>
        <v>9240.4866331586363</v>
      </c>
      <c r="J6" s="60">
        <f>'Income Qualified'!J10</f>
        <v>9235.1747820011733</v>
      </c>
      <c r="K6" s="60">
        <f>'Income Qualified'!K10</f>
        <v>8064.4928800961261</v>
      </c>
      <c r="L6" s="60">
        <f>'Income Qualified'!L10</f>
        <v>7305.9306119649045</v>
      </c>
      <c r="M6" s="60">
        <f>'Income Qualified'!M10</f>
        <v>7305.9308457881025</v>
      </c>
      <c r="N6" s="60">
        <f>'Income Qualified'!N10</f>
        <v>7166.7442550206624</v>
      </c>
      <c r="O6" s="60">
        <f>'Income Qualified'!O10</f>
        <v>4958.3201601289684</v>
      </c>
      <c r="P6" s="60">
        <f>'Income Qualified'!P10</f>
        <v>4958.3201601289684</v>
      </c>
      <c r="Q6" s="60">
        <f>'Income Qualified'!Q10</f>
        <v>4958.3201601289684</v>
      </c>
      <c r="R6" s="60">
        <f>'Income Qualified'!R10</f>
        <v>4958.3201601289684</v>
      </c>
      <c r="S6" s="60">
        <f>'Income Qualified'!S10</f>
        <v>4958.3201601289684</v>
      </c>
      <c r="T6" s="60">
        <f>'Income Qualified'!T10</f>
        <v>4120.8316768286304</v>
      </c>
      <c r="U6" s="60">
        <f>'Income Qualified'!U10</f>
        <v>4120.8316768286304</v>
      </c>
      <c r="V6" s="60">
        <f>'Income Qualified'!V10</f>
        <v>4120.8316768286304</v>
      </c>
      <c r="W6" s="60">
        <f>'Income Qualified'!W10</f>
        <v>2854.0435293506289</v>
      </c>
      <c r="X6" s="60">
        <f>'Income Qualified'!X10</f>
        <v>2688.8739410671942</v>
      </c>
      <c r="Y6" s="60">
        <f>'Income Qualified'!Y10</f>
        <v>1382.0015748903918</v>
      </c>
      <c r="Z6" s="60">
        <f>'Income Qualified'!Z10</f>
        <v>1382.0015748903918</v>
      </c>
      <c r="AA6" s="60">
        <f>'Income Qualified'!AA10</f>
        <v>1382.0015748903918</v>
      </c>
      <c r="AB6" s="60">
        <f>'Income Qualified'!AB10</f>
        <v>1382.0015748903918</v>
      </c>
      <c r="AC6" s="60">
        <f>'Income Qualified'!AC10</f>
        <v>1382.0015748903918</v>
      </c>
      <c r="AD6" s="60">
        <f>'Income Qualified'!AD10</f>
        <v>0</v>
      </c>
      <c r="AE6" s="60">
        <f>'Income Qualified'!AE10</f>
        <v>0</v>
      </c>
      <c r="AF6" s="60">
        <f>'Income Qualified'!AF10</f>
        <v>0</v>
      </c>
      <c r="AG6" s="60">
        <f t="shared" si="0"/>
        <v>141894.49503136432</v>
      </c>
    </row>
    <row r="7" spans="1:33" x14ac:dyDescent="0.3">
      <c r="A7" s="8" t="s">
        <v>209</v>
      </c>
      <c r="B7" s="135">
        <f>'Income Qualified'!B68</f>
        <v>19.822693032707537</v>
      </c>
      <c r="C7" s="60">
        <f>'Income Qualified'!C66</f>
        <v>12570.703435973654</v>
      </c>
      <c r="D7" s="179">
        <f t="shared" si="1"/>
        <v>1.0000000018829345</v>
      </c>
      <c r="E7" s="60">
        <f>'Income Qualified'!E66</f>
        <v>12570.703459643464</v>
      </c>
      <c r="F7" s="60">
        <f>'Income Qualified'!F66</f>
        <v>12570.703459643464</v>
      </c>
      <c r="G7" s="60">
        <f>'Income Qualified'!G66</f>
        <v>12570.703459643464</v>
      </c>
      <c r="H7" s="60">
        <f>'Income Qualified'!H66</f>
        <v>12570.703459643464</v>
      </c>
      <c r="I7" s="60">
        <f>'Income Qualified'!I66</f>
        <v>12570.703459643464</v>
      </c>
      <c r="J7" s="60">
        <f>'Income Qualified'!J66</f>
        <v>12570.703459643464</v>
      </c>
      <c r="K7" s="60">
        <f>'Income Qualified'!K66</f>
        <v>7176.1358376807648</v>
      </c>
      <c r="L7" s="60">
        <f>'Income Qualified'!L66</f>
        <v>7176.1358376807648</v>
      </c>
      <c r="M7" s="60">
        <f>'Income Qualified'!M66</f>
        <v>7055.7559527223448</v>
      </c>
      <c r="N7" s="60">
        <f>'Income Qualified'!N66</f>
        <v>7055.7559527223448</v>
      </c>
      <c r="O7" s="60">
        <f>'Income Qualified'!O66</f>
        <v>5855.9937499441012</v>
      </c>
      <c r="P7" s="60">
        <f>'Income Qualified'!P66</f>
        <v>5855.9937499441012</v>
      </c>
      <c r="Q7" s="60">
        <f>'Income Qualified'!Q66</f>
        <v>5855.9937499441012</v>
      </c>
      <c r="R7" s="60">
        <f>'Income Qualified'!R66</f>
        <v>5855.9937499441012</v>
      </c>
      <c r="S7" s="60">
        <f>'Income Qualified'!S66</f>
        <v>5855.9937499441012</v>
      </c>
      <c r="T7" s="60">
        <f>'Income Qualified'!T66</f>
        <v>4410.4537694375167</v>
      </c>
      <c r="U7" s="60">
        <f>'Income Qualified'!U66</f>
        <v>4410.4537694375167</v>
      </c>
      <c r="V7" s="60">
        <f>'Income Qualified'!V66</f>
        <v>4410.4537694375167</v>
      </c>
      <c r="W7" s="60">
        <f>'Income Qualified'!W66</f>
        <v>4410.4537694375167</v>
      </c>
      <c r="X7" s="60">
        <f>'Income Qualified'!X66</f>
        <v>4410.4537694375167</v>
      </c>
      <c r="Y7" s="60">
        <f>'Income Qualified'!Y66</f>
        <v>3278.909773107217</v>
      </c>
      <c r="Z7" s="60">
        <f>'Income Qualified'!Z66</f>
        <v>3278.909773107217</v>
      </c>
      <c r="AA7" s="60">
        <f>'Income Qualified'!AA66</f>
        <v>3278.909773107217</v>
      </c>
      <c r="AB7" s="60">
        <f>'Income Qualified'!AB66</f>
        <v>3278.909773107217</v>
      </c>
      <c r="AC7" s="60">
        <f>'Income Qualified'!AC66</f>
        <v>3278.909773107217</v>
      </c>
      <c r="AD7" s="60">
        <f>'Income Qualified'!AD66</f>
        <v>0</v>
      </c>
      <c r="AE7" s="60">
        <f>'Income Qualified'!AE66</f>
        <v>0</v>
      </c>
      <c r="AF7" s="60">
        <f>'Income Qualified'!AF66</f>
        <v>0</v>
      </c>
      <c r="AG7" s="60">
        <f t="shared" si="0"/>
        <v>171614.79080111108</v>
      </c>
    </row>
    <row r="8" spans="1:33" x14ac:dyDescent="0.3">
      <c r="A8" s="8" t="s">
        <v>208</v>
      </c>
      <c r="B8" s="135">
        <f>'Public Housing'!B18</f>
        <v>12.08626322602019</v>
      </c>
      <c r="C8" s="60">
        <f>'Public Housing'!C16</f>
        <v>1675.221413562768</v>
      </c>
      <c r="D8" s="179">
        <f t="shared" si="1"/>
        <v>0.99999999999999989</v>
      </c>
      <c r="E8" s="60">
        <f>'Public Housing'!E16</f>
        <v>1675.2214135627678</v>
      </c>
      <c r="F8" s="60">
        <f>'Public Housing'!F16</f>
        <v>1675.2214135627678</v>
      </c>
      <c r="G8" s="60">
        <f>'Public Housing'!G16</f>
        <v>1675.2214135627678</v>
      </c>
      <c r="H8" s="60">
        <f>'Public Housing'!H16</f>
        <v>1152.8405698418455</v>
      </c>
      <c r="I8" s="60">
        <f>'Public Housing'!I16</f>
        <v>1152.8405698418455</v>
      </c>
      <c r="J8" s="60">
        <f>'Public Housing'!J16</f>
        <v>1152.8405698418455</v>
      </c>
      <c r="K8" s="60">
        <f>'Public Housing'!K16</f>
        <v>1152.8405698418455</v>
      </c>
      <c r="L8" s="60">
        <f>'Public Housing'!L16</f>
        <v>990.75049984184568</v>
      </c>
      <c r="M8" s="60">
        <f>'Public Housing'!M16</f>
        <v>964.6326316796418</v>
      </c>
      <c r="N8" s="60">
        <f>'Public Housing'!N16</f>
        <v>814.86406612365283</v>
      </c>
      <c r="O8" s="60">
        <f>'Public Housing'!O16</f>
        <v>359.0493063860809</v>
      </c>
      <c r="P8" s="60">
        <f>'Public Housing'!P16</f>
        <v>358.8764217619169</v>
      </c>
      <c r="Q8" s="60">
        <f>'Public Housing'!Q16</f>
        <v>358.8764217619169</v>
      </c>
      <c r="R8" s="60">
        <f>'Public Housing'!R16</f>
        <v>358.8764217619169</v>
      </c>
      <c r="S8" s="60">
        <f>'Public Housing'!S16</f>
        <v>358.8764217619169</v>
      </c>
      <c r="T8" s="60">
        <f>'Public Housing'!T16</f>
        <v>250.48317929758281</v>
      </c>
      <c r="U8" s="60">
        <f>'Public Housing'!U16</f>
        <v>250.48317929758281</v>
      </c>
      <c r="V8" s="60">
        <f>'Public Housing'!V16</f>
        <v>250.48317929758281</v>
      </c>
      <c r="W8" s="60">
        <f>'Public Housing'!W16</f>
        <v>250.48317929758281</v>
      </c>
      <c r="X8" s="60">
        <f>'Public Housing'!X16</f>
        <v>250.48317929758281</v>
      </c>
      <c r="Y8" s="60">
        <f>'Public Housing'!Y16</f>
        <v>250.48317929758281</v>
      </c>
      <c r="Z8" s="60">
        <f>'Public Housing'!Z16</f>
        <v>250.48317929758281</v>
      </c>
      <c r="AA8" s="60">
        <f>'Public Housing'!AA16</f>
        <v>250.48317929758281</v>
      </c>
      <c r="AB8" s="60">
        <f>'Public Housing'!AB16</f>
        <v>250.48317929758281</v>
      </c>
      <c r="AC8" s="60">
        <f>'Public Housing'!AC16</f>
        <v>250.48317929758281</v>
      </c>
      <c r="AD8" s="60">
        <f>'Public Housing'!AD16</f>
        <v>0</v>
      </c>
      <c r="AE8" s="60">
        <f>'Public Housing'!AE16</f>
        <v>0</v>
      </c>
      <c r="AF8" s="60">
        <f>'Public Housing'!AF16</f>
        <v>0</v>
      </c>
      <c r="AG8" s="60">
        <f t="shared" si="0"/>
        <v>16706.660504110398</v>
      </c>
    </row>
    <row r="9" spans="1:33" x14ac:dyDescent="0.3">
      <c r="A9" s="8" t="s">
        <v>207</v>
      </c>
      <c r="B9" s="135">
        <f>'Behavioral Modification'!B8</f>
        <v>5</v>
      </c>
      <c r="C9" s="60">
        <f>'Behavioral Modification'!C6</f>
        <v>6679.9353978171121</v>
      </c>
      <c r="D9" s="181" t="s">
        <v>355</v>
      </c>
      <c r="E9" s="60">
        <f>'Behavioral Modification'!E6</f>
        <v>6679.9353978171121</v>
      </c>
      <c r="F9" s="60">
        <f>'Behavioral Modification'!F6</f>
        <v>4931.9299029163312</v>
      </c>
      <c r="G9" s="60">
        <f>'Behavioral Modification'!G6</f>
        <v>3048.4135431678269</v>
      </c>
      <c r="H9" s="60">
        <f>'Behavioral Modification'!H6</f>
        <v>1615.0890116421706</v>
      </c>
      <c r="I9" s="60">
        <f>'Behavioral Modification'!I6</f>
        <v>721.24144298930298</v>
      </c>
      <c r="J9" s="60">
        <f>'Behavioral Modification'!J6</f>
        <v>0</v>
      </c>
      <c r="K9" s="60">
        <f>'Behavioral Modification'!K6</f>
        <v>0</v>
      </c>
      <c r="L9" s="60">
        <f>'Behavioral Modification'!L6</f>
        <v>0</v>
      </c>
      <c r="M9" s="60">
        <f>'Behavioral Modification'!M6</f>
        <v>0</v>
      </c>
      <c r="N9" s="60">
        <f>'Behavioral Modification'!N6</f>
        <v>0</v>
      </c>
      <c r="O9" s="60">
        <f>'Behavioral Modification'!O6</f>
        <v>0</v>
      </c>
      <c r="P9" s="60">
        <f>'Behavioral Modification'!P6</f>
        <v>0</v>
      </c>
      <c r="Q9" s="60">
        <f>'Behavioral Modification'!Q6</f>
        <v>0</v>
      </c>
      <c r="R9" s="60">
        <f>'Behavioral Modification'!R6</f>
        <v>0</v>
      </c>
      <c r="S9" s="60">
        <f>'Behavioral Modification'!S6</f>
        <v>0</v>
      </c>
      <c r="T9" s="60">
        <f>'Behavioral Modification'!T6</f>
        <v>0</v>
      </c>
      <c r="U9" s="60">
        <f>'Behavioral Modification'!U6</f>
        <v>0</v>
      </c>
      <c r="V9" s="60">
        <f>'Behavioral Modification'!V6</f>
        <v>0</v>
      </c>
      <c r="W9" s="60">
        <f>'Behavioral Modification'!W6</f>
        <v>0</v>
      </c>
      <c r="X9" s="60">
        <f>'Behavioral Modification'!X6</f>
        <v>0</v>
      </c>
      <c r="Y9" s="60">
        <f>'Behavioral Modification'!Y6</f>
        <v>0</v>
      </c>
      <c r="Z9" s="60">
        <f>'Behavioral Modification'!Z6</f>
        <v>0</v>
      </c>
      <c r="AA9" s="60">
        <f>'Behavioral Modification'!AA6</f>
        <v>0</v>
      </c>
      <c r="AB9" s="60">
        <f>'Behavioral Modification'!AB6</f>
        <v>0</v>
      </c>
      <c r="AC9" s="60">
        <f>'Behavioral Modification'!AC6</f>
        <v>0</v>
      </c>
      <c r="AD9" s="60">
        <f>'Behavioral Modification'!AD6</f>
        <v>0</v>
      </c>
      <c r="AE9" s="60">
        <f>'Behavioral Modification'!AE6</f>
        <v>0</v>
      </c>
      <c r="AF9" s="60">
        <f>'Behavioral Modification'!AF6</f>
        <v>0</v>
      </c>
      <c r="AG9" s="60">
        <f t="shared" si="0"/>
        <v>16996.609298532741</v>
      </c>
    </row>
    <row r="10" spans="1:33" x14ac:dyDescent="0.3">
      <c r="A10" s="8" t="s">
        <v>111</v>
      </c>
      <c r="B10" s="135">
        <f>HVAC!B19</f>
        <v>18.25546960309784</v>
      </c>
      <c r="C10" s="60">
        <f>HVAC!C17</f>
        <v>6954.9299863860269</v>
      </c>
      <c r="D10" s="179">
        <f t="shared" si="1"/>
        <v>0.75201708714729043</v>
      </c>
      <c r="E10" s="60">
        <f>HVAC!E17</f>
        <v>5230.2261896753644</v>
      </c>
      <c r="F10" s="60">
        <f>HVAC!F17</f>
        <v>5230.2261896753644</v>
      </c>
      <c r="G10" s="60">
        <f>HVAC!G17</f>
        <v>5230.2261896753644</v>
      </c>
      <c r="H10" s="60">
        <f>HVAC!H17</f>
        <v>5230.2261896753644</v>
      </c>
      <c r="I10" s="60">
        <f>HVAC!I17</f>
        <v>5230.2261896753644</v>
      </c>
      <c r="J10" s="60">
        <f>HVAC!J17</f>
        <v>5206.4330182314843</v>
      </c>
      <c r="K10" s="60">
        <f>HVAC!K17</f>
        <v>3399.068668542031</v>
      </c>
      <c r="L10" s="60">
        <f>HVAC!L17</f>
        <v>3399.068668542031</v>
      </c>
      <c r="M10" s="60">
        <f>HVAC!M17</f>
        <v>3399.068668542031</v>
      </c>
      <c r="N10" s="60">
        <f>HVAC!N17</f>
        <v>3399.068668542031</v>
      </c>
      <c r="O10" s="60">
        <f>HVAC!O17</f>
        <v>3106.8222498324672</v>
      </c>
      <c r="P10" s="60">
        <f>HVAC!P17</f>
        <v>3106.8222498324672</v>
      </c>
      <c r="Q10" s="60">
        <f>HVAC!Q17</f>
        <v>3106.8222498324672</v>
      </c>
      <c r="R10" s="60">
        <f>HVAC!R17</f>
        <v>3100.1419563668073</v>
      </c>
      <c r="S10" s="60">
        <f>HVAC!S17</f>
        <v>3100.1419563668073</v>
      </c>
      <c r="T10" s="60">
        <f>HVAC!T17</f>
        <v>3100.1419563668073</v>
      </c>
      <c r="U10" s="60">
        <f>HVAC!U17</f>
        <v>3100.1419563668073</v>
      </c>
      <c r="V10" s="60">
        <f>HVAC!V17</f>
        <v>3100.1419563668073</v>
      </c>
      <c r="W10" s="60">
        <f>HVAC!W17</f>
        <v>1717.6622320000001</v>
      </c>
      <c r="X10" s="60">
        <f>HVAC!X17</f>
        <v>1717.6622320000001</v>
      </c>
      <c r="Y10" s="60">
        <f>HVAC!Y17</f>
        <v>0</v>
      </c>
      <c r="Z10" s="60">
        <f>HVAC!Z17</f>
        <v>0</v>
      </c>
      <c r="AA10" s="60">
        <f>HVAC!AA17</f>
        <v>0</v>
      </c>
      <c r="AB10" s="60">
        <f>HVAC!AB17</f>
        <v>0</v>
      </c>
      <c r="AC10" s="60">
        <f>HVAC!AC17</f>
        <v>0</v>
      </c>
      <c r="AD10" s="60">
        <f>HVAC!AD17</f>
        <v>0</v>
      </c>
      <c r="AE10" s="60">
        <f>HVAC!AE17</f>
        <v>0</v>
      </c>
      <c r="AF10" s="60">
        <f>HVAC!AF17</f>
        <v>0</v>
      </c>
      <c r="AG10" s="60">
        <f t="shared" si="0"/>
        <v>73210.339636107878</v>
      </c>
    </row>
    <row r="11" spans="1:33" x14ac:dyDescent="0.3">
      <c r="A11" s="8" t="s">
        <v>206</v>
      </c>
      <c r="B11" s="135">
        <f>'Appliance Recycling'!B10</f>
        <v>8</v>
      </c>
      <c r="C11" s="60">
        <f>'Appliance Recycling'!C8</f>
        <v>5321.3387738971132</v>
      </c>
      <c r="D11" s="179">
        <f t="shared" si="1"/>
        <v>0.53776678095288033</v>
      </c>
      <c r="E11" s="60">
        <f>'Appliance Recycling'!E8</f>
        <v>2861.6392227983979</v>
      </c>
      <c r="F11" s="60">
        <f>'Appliance Recycling'!F8</f>
        <v>2861.6392227983979</v>
      </c>
      <c r="G11" s="60">
        <f>'Appliance Recycling'!G8</f>
        <v>2861.6392227983979</v>
      </c>
      <c r="H11" s="60">
        <f>'Appliance Recycling'!H8</f>
        <v>2861.6392227983979</v>
      </c>
      <c r="I11" s="60">
        <f>'Appliance Recycling'!I8</f>
        <v>2861.6392227983979</v>
      </c>
      <c r="J11" s="60">
        <f>'Appliance Recycling'!J8</f>
        <v>2861.6392227983979</v>
      </c>
      <c r="K11" s="60">
        <f>'Appliance Recycling'!K8</f>
        <v>2861.6392227983979</v>
      </c>
      <c r="L11" s="60">
        <f>'Appliance Recycling'!L8</f>
        <v>2861.6392227983979</v>
      </c>
      <c r="M11" s="60">
        <f>'Appliance Recycling'!M8</f>
        <v>0</v>
      </c>
      <c r="N11" s="60">
        <f>'Appliance Recycling'!N8</f>
        <v>0</v>
      </c>
      <c r="O11" s="60">
        <f>'Appliance Recycling'!O8</f>
        <v>0</v>
      </c>
      <c r="P11" s="60">
        <f>'Appliance Recycling'!P8</f>
        <v>0</v>
      </c>
      <c r="Q11" s="60">
        <f>'Appliance Recycling'!Q8</f>
        <v>0</v>
      </c>
      <c r="R11" s="60">
        <f>'Appliance Recycling'!R8</f>
        <v>0</v>
      </c>
      <c r="S11" s="60">
        <f>'Appliance Recycling'!S8</f>
        <v>0</v>
      </c>
      <c r="T11" s="60">
        <f>'Appliance Recycling'!T8</f>
        <v>0</v>
      </c>
      <c r="U11" s="60">
        <f>'Appliance Recycling'!U8</f>
        <v>0</v>
      </c>
      <c r="V11" s="60">
        <f>'Appliance Recycling'!V8</f>
        <v>0</v>
      </c>
      <c r="W11" s="60">
        <f>'Appliance Recycling'!W8</f>
        <v>0</v>
      </c>
      <c r="X11" s="60">
        <f>'Appliance Recycling'!X8</f>
        <v>0</v>
      </c>
      <c r="Y11" s="60">
        <f>'Appliance Recycling'!Y8</f>
        <v>0</v>
      </c>
      <c r="Z11" s="60">
        <f>'Appliance Recycling'!Z8</f>
        <v>0</v>
      </c>
      <c r="AA11" s="60">
        <f>'Appliance Recycling'!AA8</f>
        <v>0</v>
      </c>
      <c r="AB11" s="60">
        <f>'Appliance Recycling'!AB8</f>
        <v>0</v>
      </c>
      <c r="AC11" s="60">
        <f>'Appliance Recycling'!AC8</f>
        <v>0</v>
      </c>
      <c r="AD11" s="60">
        <f>'Appliance Recycling'!AD8</f>
        <v>0</v>
      </c>
      <c r="AE11" s="60">
        <f>'Appliance Recycling'!AE8</f>
        <v>0</v>
      </c>
      <c r="AF11" s="60">
        <f>'Appliance Recycling'!AF8</f>
        <v>0</v>
      </c>
      <c r="AG11" s="60">
        <f t="shared" si="0"/>
        <v>22893.113782387183</v>
      </c>
    </row>
    <row r="12" spans="1:33" x14ac:dyDescent="0.3">
      <c r="A12" s="8" t="s">
        <v>205</v>
      </c>
      <c r="B12" s="135">
        <f>Multifamily!B17</f>
        <v>9.5516324957657055</v>
      </c>
      <c r="C12" s="60">
        <f>Multifamily!C15</f>
        <v>2538.9236530880862</v>
      </c>
      <c r="D12" s="179">
        <f t="shared" si="1"/>
        <v>0.923761607150834</v>
      </c>
      <c r="E12" s="60">
        <f>Multifamily!E15</f>
        <v>2345.3601942099172</v>
      </c>
      <c r="F12" s="60">
        <f>Multifamily!F15</f>
        <v>2345.3601942099172</v>
      </c>
      <c r="G12" s="60">
        <f>Multifamily!G15</f>
        <v>2345.3601942099172</v>
      </c>
      <c r="H12" s="60">
        <f>Multifamily!H15</f>
        <v>2104.2739181571451</v>
      </c>
      <c r="I12" s="60">
        <f>Multifamily!I15</f>
        <v>2104.2739181571451</v>
      </c>
      <c r="J12" s="60">
        <f>Multifamily!J15</f>
        <v>2090.5632654247452</v>
      </c>
      <c r="K12" s="60">
        <f>Multifamily!K15</f>
        <v>2090.5632654247452</v>
      </c>
      <c r="L12" s="60">
        <f>Multifamily!L15</f>
        <v>1883.591833284745</v>
      </c>
      <c r="M12" s="60">
        <f>Multifamily!M15</f>
        <v>1854.071658268987</v>
      </c>
      <c r="N12" s="60">
        <f>Multifamily!N15</f>
        <v>1806.6292924883867</v>
      </c>
      <c r="O12" s="60">
        <f>Multifamily!O15</f>
        <v>8.1720885766316602</v>
      </c>
      <c r="P12" s="60">
        <f>Multifamily!P15</f>
        <v>7.0931511695876601</v>
      </c>
      <c r="Q12" s="60">
        <f>Multifamily!Q15</f>
        <v>7.0931511695876601</v>
      </c>
      <c r="R12" s="60">
        <f>Multifamily!R15</f>
        <v>7.0931511695876601</v>
      </c>
      <c r="S12" s="60">
        <f>Multifamily!S15</f>
        <v>7.0931511695876601</v>
      </c>
      <c r="T12" s="60">
        <f>Multifamily!T15</f>
        <v>0</v>
      </c>
      <c r="U12" s="60">
        <f>Multifamily!U15</f>
        <v>0</v>
      </c>
      <c r="V12" s="60">
        <f>Multifamily!V15</f>
        <v>0</v>
      </c>
      <c r="W12" s="60">
        <f>Multifamily!W15</f>
        <v>0</v>
      </c>
      <c r="X12" s="60">
        <f>Multifamily!X15</f>
        <v>0</v>
      </c>
      <c r="Y12" s="60">
        <f>Multifamily!Y15</f>
        <v>0</v>
      </c>
      <c r="Z12" s="60">
        <f>Multifamily!Z15</f>
        <v>0</v>
      </c>
      <c r="AA12" s="60">
        <f>Multifamily!AA15</f>
        <v>0</v>
      </c>
      <c r="AB12" s="60">
        <f>Multifamily!AB15</f>
        <v>0</v>
      </c>
      <c r="AC12" s="60">
        <f>Multifamily!AC15</f>
        <v>0</v>
      </c>
      <c r="AD12" s="60">
        <f>Multifamily!AD15</f>
        <v>0</v>
      </c>
      <c r="AE12" s="60">
        <f>Multifamily!AE15</f>
        <v>0</v>
      </c>
      <c r="AF12" s="60">
        <f>Multifamily!AF15</f>
        <v>0</v>
      </c>
      <c r="AG12" s="60">
        <f t="shared" si="0"/>
        <v>21006.592427090633</v>
      </c>
    </row>
    <row r="13" spans="1:33" x14ac:dyDescent="0.3">
      <c r="A13" s="8" t="s">
        <v>204</v>
      </c>
      <c r="B13" s="135">
        <f>'Direct Distribution'!B19</f>
        <v>8.4081096039086312</v>
      </c>
      <c r="C13" s="60">
        <f>'Direct Distribution'!C17</f>
        <v>1740.3507522490224</v>
      </c>
      <c r="D13" s="179">
        <f t="shared" si="1"/>
        <v>0.92604134419003092</v>
      </c>
      <c r="E13" s="60">
        <f>'Direct Distribution'!E17</f>
        <v>1611.6367499748162</v>
      </c>
      <c r="F13" s="60">
        <f>'Direct Distribution'!F17</f>
        <v>1611.6367499748162</v>
      </c>
      <c r="G13" s="60">
        <f>'Direct Distribution'!G17</f>
        <v>1548.9571342509769</v>
      </c>
      <c r="H13" s="60">
        <f>'Direct Distribution'!H17</f>
        <v>1132.3290150145599</v>
      </c>
      <c r="I13" s="60">
        <f>'Direct Distribution'!I17</f>
        <v>1132.3290150145599</v>
      </c>
      <c r="J13" s="60">
        <f>'Direct Distribution'!J17</f>
        <v>1132.3290150145599</v>
      </c>
      <c r="K13" s="60">
        <f>'Direct Distribution'!K17</f>
        <v>1132.3290150145599</v>
      </c>
      <c r="L13" s="60">
        <f>'Direct Distribution'!L17</f>
        <v>613.19464651456008</v>
      </c>
      <c r="M13" s="60">
        <f>'Direct Distribution'!M17</f>
        <v>613.19464651456008</v>
      </c>
      <c r="N13" s="60">
        <f>'Direct Distribution'!N17</f>
        <v>439.96542128143165</v>
      </c>
      <c r="O13" s="60">
        <f>'Direct Distribution'!O17</f>
        <v>0</v>
      </c>
      <c r="P13" s="60">
        <f>'Direct Distribution'!P17</f>
        <v>0</v>
      </c>
      <c r="Q13" s="60">
        <f>'Direct Distribution'!Q17</f>
        <v>0</v>
      </c>
      <c r="R13" s="60">
        <f>'Direct Distribution'!R17</f>
        <v>0</v>
      </c>
      <c r="S13" s="60">
        <f>'Direct Distribution'!S17</f>
        <v>0</v>
      </c>
      <c r="T13" s="60">
        <f>'Direct Distribution'!T17</f>
        <v>0</v>
      </c>
      <c r="U13" s="60">
        <f>'Direct Distribution'!U17</f>
        <v>0</v>
      </c>
      <c r="V13" s="60">
        <f>'Direct Distribution'!V17</f>
        <v>0</v>
      </c>
      <c r="W13" s="60">
        <f>'Direct Distribution'!W17</f>
        <v>0</v>
      </c>
      <c r="X13" s="60">
        <f>'Direct Distribution'!X17</f>
        <v>0</v>
      </c>
      <c r="Y13" s="60">
        <f>'Direct Distribution'!Y17</f>
        <v>0</v>
      </c>
      <c r="Z13" s="60">
        <f>'Direct Distribution'!Z17</f>
        <v>0</v>
      </c>
      <c r="AA13" s="60">
        <f>'Direct Distribution'!AA17</f>
        <v>0</v>
      </c>
      <c r="AB13" s="60">
        <f>'Direct Distribution'!AB17</f>
        <v>0</v>
      </c>
      <c r="AC13" s="60">
        <f>'Direct Distribution'!AC17</f>
        <v>0</v>
      </c>
      <c r="AD13" s="60">
        <f>'Direct Distribution'!AD17</f>
        <v>0</v>
      </c>
      <c r="AE13" s="60">
        <f>'Direct Distribution'!AE17</f>
        <v>0</v>
      </c>
      <c r="AF13" s="60">
        <f>'Direct Distribution'!AF17</f>
        <v>0</v>
      </c>
      <c r="AG13" s="60">
        <f t="shared" si="0"/>
        <v>10967.9014085694</v>
      </c>
    </row>
    <row r="14" spans="1:33" x14ac:dyDescent="0.3">
      <c r="A14" s="8" t="s">
        <v>198</v>
      </c>
      <c r="B14" s="135">
        <f>'Smart Savers'!B9</f>
        <v>10</v>
      </c>
      <c r="C14" s="115">
        <f>'Smart Savers'!C6</f>
        <v>2631.335314999943</v>
      </c>
      <c r="D14" s="179">
        <f t="shared" si="1"/>
        <v>1</v>
      </c>
      <c r="E14" s="115">
        <f>'Smart Savers'!D6</f>
        <v>2631.335314999943</v>
      </c>
      <c r="F14" s="115">
        <f>'Smart Savers'!E6</f>
        <v>2631.335314999943</v>
      </c>
      <c r="G14" s="115">
        <f>'Smart Savers'!F6</f>
        <v>2631.335314999943</v>
      </c>
      <c r="H14" s="115">
        <f>'Smart Savers'!G6</f>
        <v>2631.335314999943</v>
      </c>
      <c r="I14" s="115">
        <f>'Smart Savers'!H6</f>
        <v>2631.335314999943</v>
      </c>
      <c r="J14" s="115">
        <f>'Smart Savers'!I6</f>
        <v>2631.335314999943</v>
      </c>
      <c r="K14" s="115">
        <f>'Smart Savers'!J6</f>
        <v>2631.335314999943</v>
      </c>
      <c r="L14" s="115">
        <f>'Smart Savers'!K6</f>
        <v>2631.335314999943</v>
      </c>
      <c r="M14" s="115">
        <f>'Smart Savers'!L6</f>
        <v>2631.335314999943</v>
      </c>
      <c r="N14" s="115">
        <f>'Smart Savers'!M6</f>
        <v>2631.335314999943</v>
      </c>
      <c r="O14" s="115">
        <f>'Smart Savers'!N6</f>
        <v>0</v>
      </c>
      <c r="P14" s="115">
        <f>'Smart Savers'!O6</f>
        <v>0</v>
      </c>
      <c r="Q14" s="115">
        <f>'Smart Savers'!P6</f>
        <v>0</v>
      </c>
      <c r="R14" s="115">
        <f>'Smart Savers'!Q6</f>
        <v>0</v>
      </c>
      <c r="S14" s="115">
        <f>'Smart Savers'!R6</f>
        <v>0</v>
      </c>
      <c r="T14" s="115">
        <f>'Smart Savers'!S6</f>
        <v>0</v>
      </c>
      <c r="U14" s="115">
        <f>'Smart Savers'!T6</f>
        <v>0</v>
      </c>
      <c r="V14" s="115">
        <f>'Smart Savers'!U6</f>
        <v>0</v>
      </c>
      <c r="W14" s="115">
        <f>'Smart Savers'!V6</f>
        <v>0</v>
      </c>
      <c r="X14" s="115">
        <f>'Smart Savers'!W6</f>
        <v>0</v>
      </c>
      <c r="Y14" s="115">
        <f>'Smart Savers'!X6</f>
        <v>0</v>
      </c>
      <c r="Z14" s="115">
        <f>'Smart Savers'!Y6</f>
        <v>0</v>
      </c>
      <c r="AA14" s="115">
        <f>'Smart Savers'!Z6</f>
        <v>0</v>
      </c>
      <c r="AB14" s="115">
        <f>'Smart Savers'!AA6</f>
        <v>0</v>
      </c>
      <c r="AC14" s="115">
        <f>'Smart Savers'!AB6</f>
        <v>0</v>
      </c>
      <c r="AD14" s="115">
        <f>'Smart Savers'!AC6</f>
        <v>0</v>
      </c>
      <c r="AE14" s="115">
        <f>'Smart Savers'!AD6</f>
        <v>0</v>
      </c>
      <c r="AF14" s="115">
        <f>'Smart Savers'!AE6</f>
        <v>0</v>
      </c>
      <c r="AG14" s="60">
        <f t="shared" si="0"/>
        <v>26313.353149999424</v>
      </c>
    </row>
    <row r="15" spans="1:33" x14ac:dyDescent="0.3">
      <c r="A15" s="8" t="s">
        <v>203</v>
      </c>
      <c r="B15" s="135">
        <f>'Smart Savers'!B31</f>
        <v>10</v>
      </c>
      <c r="C15" s="115">
        <f>'Smart Savers'!C28</f>
        <v>915.23696402633323</v>
      </c>
      <c r="D15" s="179">
        <f t="shared" si="1"/>
        <v>1</v>
      </c>
      <c r="E15" s="115">
        <f>'Smart Savers'!D28</f>
        <v>915.23696402633323</v>
      </c>
      <c r="F15" s="115">
        <f>'Smart Savers'!E28</f>
        <v>915.23696402633323</v>
      </c>
      <c r="G15" s="115">
        <f>'Smart Savers'!F28</f>
        <v>915.23696402633323</v>
      </c>
      <c r="H15" s="115">
        <f>'Smart Savers'!G28</f>
        <v>915.23696402633323</v>
      </c>
      <c r="I15" s="115">
        <f>'Smart Savers'!H28</f>
        <v>915.23696402633323</v>
      </c>
      <c r="J15" s="115">
        <f>'Smart Savers'!I28</f>
        <v>915.23696402633323</v>
      </c>
      <c r="K15" s="115">
        <f>'Smart Savers'!J28</f>
        <v>915.23696402633323</v>
      </c>
      <c r="L15" s="115">
        <f>'Smart Savers'!K28</f>
        <v>915.23696402633323</v>
      </c>
      <c r="M15" s="115">
        <f>'Smart Savers'!L28</f>
        <v>915.23696402633323</v>
      </c>
      <c r="N15" s="115">
        <f>'Smart Savers'!M28</f>
        <v>915.23696402633323</v>
      </c>
      <c r="O15" s="115">
        <f>'Smart Savers'!N28</f>
        <v>0</v>
      </c>
      <c r="P15" s="115">
        <f>'Smart Savers'!O28</f>
        <v>0</v>
      </c>
      <c r="Q15" s="115">
        <f>'Smart Savers'!P28</f>
        <v>0</v>
      </c>
      <c r="R15" s="115">
        <f>'Smart Savers'!Q28</f>
        <v>0</v>
      </c>
      <c r="S15" s="115">
        <f>'Smart Savers'!R28</f>
        <v>0</v>
      </c>
      <c r="T15" s="115">
        <f>'Smart Savers'!S28</f>
        <v>0</v>
      </c>
      <c r="U15" s="115">
        <f>'Smart Savers'!T28</f>
        <v>0</v>
      </c>
      <c r="V15" s="115">
        <f>'Smart Savers'!U28</f>
        <v>0</v>
      </c>
      <c r="W15" s="115">
        <f>'Smart Savers'!V28</f>
        <v>0</v>
      </c>
      <c r="X15" s="115">
        <f>'Smart Savers'!W28</f>
        <v>0</v>
      </c>
      <c r="Y15" s="115">
        <f>'Smart Savers'!X28</f>
        <v>0</v>
      </c>
      <c r="Z15" s="115">
        <f>'Smart Savers'!Y28</f>
        <v>0</v>
      </c>
      <c r="AA15" s="115">
        <f>'Smart Savers'!Z28</f>
        <v>0</v>
      </c>
      <c r="AB15" s="115">
        <f>'Smart Savers'!AA28</f>
        <v>0</v>
      </c>
      <c r="AC15" s="115">
        <f>'Smart Savers'!AB28</f>
        <v>0</v>
      </c>
      <c r="AD15" s="115">
        <f>'Smart Savers'!AC28</f>
        <v>0</v>
      </c>
      <c r="AE15" s="115">
        <f>'Smart Savers'!AD28</f>
        <v>0</v>
      </c>
      <c r="AF15" s="115">
        <f>'Smart Savers'!AE28</f>
        <v>0</v>
      </c>
      <c r="AG15" s="60">
        <f t="shared" si="0"/>
        <v>9152.3696402633323</v>
      </c>
    </row>
    <row r="16" spans="1:33" x14ac:dyDescent="0.3">
      <c r="A16" s="8" t="s">
        <v>192</v>
      </c>
      <c r="B16" s="135">
        <f>'DCEO NC Commitments'!B17</f>
        <v>18.790258592337455</v>
      </c>
      <c r="C16" s="60">
        <f>'DCEO NC Commitments'!C15</f>
        <v>825.62794208852165</v>
      </c>
      <c r="D16" s="179">
        <f t="shared" si="1"/>
        <v>1</v>
      </c>
      <c r="E16" s="60">
        <f>'DCEO NC Commitments'!E15</f>
        <v>825.62794208852165</v>
      </c>
      <c r="F16" s="60">
        <f>'DCEO NC Commitments'!F15</f>
        <v>825.62794208852165</v>
      </c>
      <c r="G16" s="60">
        <f>'DCEO NC Commitments'!G15</f>
        <v>825.62794208852165</v>
      </c>
      <c r="H16" s="60">
        <f>'DCEO NC Commitments'!H15</f>
        <v>825.62794208852165</v>
      </c>
      <c r="I16" s="60">
        <f>'DCEO NC Commitments'!I15</f>
        <v>825.62794208852165</v>
      </c>
      <c r="J16" s="60">
        <f>'DCEO NC Commitments'!J15</f>
        <v>825.62794208852165</v>
      </c>
      <c r="K16" s="60">
        <f>'DCEO NC Commitments'!K15</f>
        <v>825.62794208852165</v>
      </c>
      <c r="L16" s="60">
        <f>'DCEO NC Commitments'!L15</f>
        <v>825.62794208852165</v>
      </c>
      <c r="M16" s="60">
        <f>'DCEO NC Commitments'!M15</f>
        <v>825.62794208852165</v>
      </c>
      <c r="N16" s="60">
        <f>'DCEO NC Commitments'!N15</f>
        <v>825.62794208852165</v>
      </c>
      <c r="O16" s="60">
        <f>'DCEO NC Commitments'!O15</f>
        <v>728.39984727112164</v>
      </c>
      <c r="P16" s="60">
        <f>'DCEO NC Commitments'!P15</f>
        <v>728.39984727112164</v>
      </c>
      <c r="Q16" s="60">
        <f>'DCEO NC Commitments'!Q15</f>
        <v>715.28528727112166</v>
      </c>
      <c r="R16" s="60">
        <f>'DCEO NC Commitments'!R15</f>
        <v>712.07088727112171</v>
      </c>
      <c r="S16" s="60">
        <f>'DCEO NC Commitments'!S15</f>
        <v>701.30889841386897</v>
      </c>
      <c r="T16" s="60">
        <f>'DCEO NC Commitments'!T15</f>
        <v>396.67779724962099</v>
      </c>
      <c r="U16" s="60">
        <f>'DCEO NC Commitments'!U15</f>
        <v>396.67779724962099</v>
      </c>
      <c r="V16" s="60">
        <f>'DCEO NC Commitments'!V15</f>
        <v>396.67779724962099</v>
      </c>
      <c r="W16" s="60">
        <f>'DCEO NC Commitments'!W15</f>
        <v>354.56927896718599</v>
      </c>
      <c r="X16" s="60">
        <f>'DCEO NC Commitments'!X15</f>
        <v>354.56927896718599</v>
      </c>
      <c r="Y16" s="60">
        <f>'DCEO NC Commitments'!Y15</f>
        <v>354.56927896718599</v>
      </c>
      <c r="Z16" s="60">
        <f>'DCEO NC Commitments'!Z15</f>
        <v>354.56927896718599</v>
      </c>
      <c r="AA16" s="60">
        <f>'DCEO NC Commitments'!AA15</f>
        <v>354.56927896718599</v>
      </c>
      <c r="AB16" s="60">
        <f>'DCEO NC Commitments'!AB15</f>
        <v>354.56927896718599</v>
      </c>
      <c r="AC16" s="60">
        <f>'DCEO NC Commitments'!AC15</f>
        <v>354.56927896718599</v>
      </c>
      <c r="AD16" s="60">
        <f>'DCEO NC Commitments'!AD15</f>
        <v>0</v>
      </c>
      <c r="AE16" s="60">
        <f>'DCEO NC Commitments'!AE15</f>
        <v>0</v>
      </c>
      <c r="AF16" s="60">
        <f>'DCEO NC Commitments'!AF15</f>
        <v>0</v>
      </c>
      <c r="AG16" s="60">
        <f t="shared" si="0"/>
        <v>15513.76253290274</v>
      </c>
    </row>
    <row r="17" spans="1:33" x14ac:dyDescent="0.3">
      <c r="A17" s="65" t="s">
        <v>29</v>
      </c>
      <c r="B17" s="15"/>
      <c r="C17" s="116">
        <f t="shared" ref="C17:AG17" si="2">SUM(C5:C16)</f>
        <v>202254.80928548067</v>
      </c>
      <c r="D17" s="180">
        <f t="shared" si="1"/>
        <v>0.76627749677478063</v>
      </c>
      <c r="E17" s="116">
        <f t="shared" si="2"/>
        <v>154983.30896993878</v>
      </c>
      <c r="F17" s="116">
        <f t="shared" si="2"/>
        <v>153235.303475038</v>
      </c>
      <c r="G17" s="116">
        <f t="shared" si="2"/>
        <v>151121.52434976562</v>
      </c>
      <c r="H17" s="116">
        <f t="shared" si="2"/>
        <v>95589.206718546688</v>
      </c>
      <c r="I17" s="116">
        <f t="shared" si="2"/>
        <v>94695.359149893833</v>
      </c>
      <c r="J17" s="116">
        <f t="shared" si="2"/>
        <v>93931.302031570784</v>
      </c>
      <c r="K17" s="116">
        <f t="shared" si="2"/>
        <v>85558.688158013596</v>
      </c>
      <c r="L17" s="116">
        <f t="shared" si="2"/>
        <v>81262.036659242338</v>
      </c>
      <c r="M17" s="116">
        <f t="shared" si="2"/>
        <v>78224.379742130754</v>
      </c>
      <c r="N17" s="116">
        <f t="shared" si="2"/>
        <v>77714.752994793598</v>
      </c>
      <c r="O17" s="116">
        <f t="shared" si="2"/>
        <v>23673.634650722703</v>
      </c>
      <c r="P17" s="116">
        <f t="shared" si="2"/>
        <v>23672.382828691498</v>
      </c>
      <c r="Q17" s="116">
        <f t="shared" si="2"/>
        <v>23659.2682686915</v>
      </c>
      <c r="R17" s="116">
        <f t="shared" si="2"/>
        <v>21917.99812550917</v>
      </c>
      <c r="S17" s="116">
        <f t="shared" si="2"/>
        <v>14981.73433778525</v>
      </c>
      <c r="T17" s="116">
        <f t="shared" si="2"/>
        <v>12278.588379180157</v>
      </c>
      <c r="U17" s="116">
        <f t="shared" si="2"/>
        <v>12278.588379180157</v>
      </c>
      <c r="V17" s="116">
        <f t="shared" si="2"/>
        <v>12278.588379180157</v>
      </c>
      <c r="W17" s="116">
        <f t="shared" si="2"/>
        <v>9587.2119890529157</v>
      </c>
      <c r="X17" s="116">
        <f t="shared" si="2"/>
        <v>9422.0424007694801</v>
      </c>
      <c r="Y17" s="116">
        <f t="shared" si="2"/>
        <v>5265.9638062623771</v>
      </c>
      <c r="Z17" s="116">
        <f t="shared" si="2"/>
        <v>5265.9638062623771</v>
      </c>
      <c r="AA17" s="116">
        <f t="shared" si="2"/>
        <v>5265.9638062623771</v>
      </c>
      <c r="AB17" s="116">
        <f t="shared" si="2"/>
        <v>5265.9638062623771</v>
      </c>
      <c r="AC17" s="116">
        <f>SUM(AC5:AC16)</f>
        <v>5265.9638062623771</v>
      </c>
      <c r="AD17" s="116">
        <f>SUM(AD5:AD16)</f>
        <v>0</v>
      </c>
      <c r="AE17" s="116">
        <f>SUM(AE5:AE16)</f>
        <v>0</v>
      </c>
      <c r="AF17" s="116">
        <f t="shared" si="2"/>
        <v>0</v>
      </c>
      <c r="AG17" s="116">
        <f t="shared" si="2"/>
        <v>1256395.7190190088</v>
      </c>
    </row>
    <row r="18" spans="1:33" s="162" customFormat="1" hidden="1" x14ac:dyDescent="0.3">
      <c r="A18" s="65" t="s">
        <v>350</v>
      </c>
      <c r="B18" s="58"/>
      <c r="C18" s="177"/>
      <c r="D18" s="177"/>
      <c r="E18" s="116">
        <v>0</v>
      </c>
      <c r="F18" s="116">
        <f>E17-F17</f>
        <v>1748.0054949007754</v>
      </c>
      <c r="G18" s="116">
        <f t="shared" ref="G18:AF18" si="3">F17-G17</f>
        <v>2113.7791252723837</v>
      </c>
      <c r="H18" s="116">
        <f t="shared" si="3"/>
        <v>55532.317631218932</v>
      </c>
      <c r="I18" s="116">
        <f t="shared" si="3"/>
        <v>893.84756865285453</v>
      </c>
      <c r="J18" s="116">
        <f t="shared" si="3"/>
        <v>764.05711832304951</v>
      </c>
      <c r="K18" s="116">
        <f t="shared" si="3"/>
        <v>8372.6138735571876</v>
      </c>
      <c r="L18" s="116">
        <f t="shared" si="3"/>
        <v>4296.651498771258</v>
      </c>
      <c r="M18" s="116">
        <f t="shared" si="3"/>
        <v>3037.6569171115843</v>
      </c>
      <c r="N18" s="116">
        <f t="shared" si="3"/>
        <v>509.62674733715539</v>
      </c>
      <c r="O18" s="116">
        <f t="shared" si="3"/>
        <v>54041.118344070899</v>
      </c>
      <c r="P18" s="116">
        <f t="shared" si="3"/>
        <v>1.251822031204938</v>
      </c>
      <c r="Q18" s="116">
        <f t="shared" si="3"/>
        <v>13.114559999998164</v>
      </c>
      <c r="R18" s="116">
        <f t="shared" si="3"/>
        <v>1741.2701431823298</v>
      </c>
      <c r="S18" s="116">
        <f t="shared" si="3"/>
        <v>6936.2637877239194</v>
      </c>
      <c r="T18" s="116">
        <f t="shared" si="3"/>
        <v>2703.1459586050933</v>
      </c>
      <c r="U18" s="116">
        <f t="shared" si="3"/>
        <v>0</v>
      </c>
      <c r="V18" s="116">
        <f t="shared" si="3"/>
        <v>0</v>
      </c>
      <c r="W18" s="116">
        <f t="shared" si="3"/>
        <v>2691.3763901272414</v>
      </c>
      <c r="X18" s="116">
        <f t="shared" si="3"/>
        <v>165.16958828343559</v>
      </c>
      <c r="Y18" s="116">
        <f t="shared" si="3"/>
        <v>4156.0785945071029</v>
      </c>
      <c r="Z18" s="116">
        <f t="shared" si="3"/>
        <v>0</v>
      </c>
      <c r="AA18" s="116">
        <f t="shared" si="3"/>
        <v>0</v>
      </c>
      <c r="AB18" s="116">
        <f t="shared" si="3"/>
        <v>0</v>
      </c>
      <c r="AC18" s="116">
        <f t="shared" si="3"/>
        <v>0</v>
      </c>
      <c r="AD18" s="116">
        <f t="shared" si="3"/>
        <v>5265.9638062623771</v>
      </c>
      <c r="AE18" s="116">
        <f t="shared" si="3"/>
        <v>0</v>
      </c>
      <c r="AF18" s="116">
        <f t="shared" si="3"/>
        <v>0</v>
      </c>
      <c r="AG18" s="178"/>
    </row>
    <row r="19" spans="1:33" x14ac:dyDescent="0.3">
      <c r="A19" s="65" t="s">
        <v>36</v>
      </c>
      <c r="B19" s="58"/>
      <c r="C19" s="63"/>
      <c r="D19" s="63"/>
      <c r="E19" s="64">
        <v>0</v>
      </c>
      <c r="F19" s="64">
        <f>E17-F17+E19</f>
        <v>1748.0054949007754</v>
      </c>
      <c r="G19" s="64">
        <f t="shared" ref="G19:AB19" si="4">F17-G17+F19</f>
        <v>3861.7846201731591</v>
      </c>
      <c r="H19" s="64">
        <f t="shared" si="4"/>
        <v>59394.102251392091</v>
      </c>
      <c r="I19" s="64">
        <f t="shared" si="4"/>
        <v>60287.949820044945</v>
      </c>
      <c r="J19" s="64">
        <f t="shared" si="4"/>
        <v>61052.006938367995</v>
      </c>
      <c r="K19" s="64">
        <f t="shared" si="4"/>
        <v>69424.620811925182</v>
      </c>
      <c r="L19" s="64">
        <f t="shared" si="4"/>
        <v>73721.27231069644</v>
      </c>
      <c r="M19" s="64">
        <f t="shared" si="4"/>
        <v>76758.929227808025</v>
      </c>
      <c r="N19" s="64">
        <f t="shared" si="4"/>
        <v>77268.55597514518</v>
      </c>
      <c r="O19" s="64">
        <f t="shared" si="4"/>
        <v>131309.67431921608</v>
      </c>
      <c r="P19" s="64">
        <f t="shared" si="4"/>
        <v>131310.92614124727</v>
      </c>
      <c r="Q19" s="64">
        <f t="shared" si="4"/>
        <v>131324.04070124726</v>
      </c>
      <c r="R19" s="64">
        <f t="shared" si="4"/>
        <v>133065.31084442959</v>
      </c>
      <c r="S19" s="64">
        <f t="shared" si="4"/>
        <v>140001.57463215353</v>
      </c>
      <c r="T19" s="64">
        <f t="shared" si="4"/>
        <v>142704.72059075863</v>
      </c>
      <c r="U19" s="64">
        <f t="shared" si="4"/>
        <v>142704.72059075863</v>
      </c>
      <c r="V19" s="64">
        <f t="shared" si="4"/>
        <v>142704.72059075863</v>
      </c>
      <c r="W19" s="64">
        <f t="shared" si="4"/>
        <v>145396.09698088586</v>
      </c>
      <c r="X19" s="64">
        <f t="shared" si="4"/>
        <v>145561.2665691693</v>
      </c>
      <c r="Y19" s="64">
        <f t="shared" si="4"/>
        <v>149717.34516367639</v>
      </c>
      <c r="Z19" s="64">
        <f t="shared" si="4"/>
        <v>149717.34516367639</v>
      </c>
      <c r="AA19" s="64">
        <f t="shared" si="4"/>
        <v>149717.34516367639</v>
      </c>
      <c r="AB19" s="64">
        <f t="shared" si="4"/>
        <v>149717.34516367639</v>
      </c>
      <c r="AC19" s="64">
        <f>AB17-AC17+AB19</f>
        <v>149717.34516367639</v>
      </c>
      <c r="AD19" s="64">
        <f>AC17-AD17+AC19</f>
        <v>154983.30896993878</v>
      </c>
      <c r="AE19" s="64">
        <f>AD17-AE17+AD19</f>
        <v>154983.30896993878</v>
      </c>
      <c r="AF19" s="64">
        <f>AB17-AF17+AB19</f>
        <v>154983.30896993878</v>
      </c>
      <c r="AG19" s="117"/>
    </row>
    <row r="20" spans="1:33" x14ac:dyDescent="0.3">
      <c r="A20" s="16" t="s">
        <v>327</v>
      </c>
      <c r="B20" s="17">
        <f>SUMPRODUCT(B5:B16,C5:C16)/C17</f>
        <v>11.210447615467109</v>
      </c>
    </row>
  </sheetData>
  <mergeCells count="6">
    <mergeCell ref="A3:A4"/>
    <mergeCell ref="B3:B4"/>
    <mergeCell ref="C3:C4"/>
    <mergeCell ref="E3:AF3"/>
    <mergeCell ref="AG3:AG4"/>
    <mergeCell ref="D3:D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A2754-400D-45EF-AE4C-C2909ED2E27E}">
  <dimension ref="A1:AD12"/>
  <sheetViews>
    <sheetView workbookViewId="0">
      <pane xSplit="5" ySplit="4" topLeftCell="W5" activePane="bottomRight" state="frozen"/>
      <selection pane="topRight" activeCell="E1" sqref="E1"/>
      <selection pane="bottomLeft" activeCell="A4" sqref="A4"/>
      <selection pane="bottomRight" activeCell="AA16" sqref="AA16"/>
    </sheetView>
  </sheetViews>
  <sheetFormatPr defaultRowHeight="15.75" x14ac:dyDescent="0.3"/>
  <cols>
    <col min="1" max="1" width="28.44140625" bestFit="1" customWidth="1"/>
    <col min="3" max="3" width="12.44140625" bestFit="1" customWidth="1"/>
    <col min="4" max="4" width="12.44140625" customWidth="1"/>
    <col min="5" max="29" width="10.77734375" customWidth="1"/>
    <col min="30" max="30" width="13.5546875" bestFit="1" customWidth="1"/>
  </cols>
  <sheetData>
    <row r="1" spans="1:30" x14ac:dyDescent="0.3">
      <c r="A1" s="22" t="s">
        <v>253</v>
      </c>
    </row>
    <row r="3" spans="1:30" x14ac:dyDescent="0.3">
      <c r="A3" s="200" t="s">
        <v>74</v>
      </c>
      <c r="B3" s="202" t="s">
        <v>73</v>
      </c>
      <c r="C3" s="202" t="s">
        <v>60</v>
      </c>
      <c r="D3" s="202" t="s">
        <v>346</v>
      </c>
      <c r="E3" s="204" t="s">
        <v>72</v>
      </c>
      <c r="F3" s="205"/>
      <c r="G3" s="205"/>
      <c r="H3" s="205"/>
      <c r="I3" s="205"/>
      <c r="J3" s="205"/>
      <c r="K3" s="205"/>
      <c r="L3" s="205"/>
      <c r="M3" s="205"/>
      <c r="N3" s="205"/>
      <c r="O3" s="205"/>
      <c r="P3" s="205"/>
      <c r="Q3" s="205"/>
      <c r="R3" s="205"/>
      <c r="S3" s="205"/>
      <c r="T3" s="205"/>
      <c r="U3" s="205"/>
      <c r="V3" s="205"/>
      <c r="W3" s="205"/>
      <c r="X3" s="205"/>
      <c r="Y3" s="205"/>
      <c r="Z3" s="205"/>
      <c r="AA3" s="205"/>
      <c r="AB3" s="205"/>
      <c r="AC3" s="205"/>
      <c r="AD3" s="198" t="s">
        <v>1</v>
      </c>
    </row>
    <row r="4" spans="1:30" x14ac:dyDescent="0.3">
      <c r="A4" s="201"/>
      <c r="B4" s="203"/>
      <c r="C4" s="203"/>
      <c r="D4" s="206"/>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99"/>
    </row>
    <row r="5" spans="1:30" x14ac:dyDescent="0.3">
      <c r="A5" s="8" t="s">
        <v>77</v>
      </c>
      <c r="B5" s="135">
        <f>Standard!C56</f>
        <v>12.457772796989234</v>
      </c>
      <c r="C5" s="25">
        <f>Standard!D54</f>
        <v>229444.06349657429</v>
      </c>
      <c r="D5" s="151">
        <v>0.83470616471496817</v>
      </c>
      <c r="E5" s="25">
        <f>Standard!F54</f>
        <v>191518.37425784316</v>
      </c>
      <c r="F5" s="25">
        <f>Standard!G54</f>
        <v>186282.24345290961</v>
      </c>
      <c r="G5" s="25">
        <f>Standard!H54</f>
        <v>186220.94453159865</v>
      </c>
      <c r="H5" s="25">
        <f>Standard!I54</f>
        <v>185443.97905054424</v>
      </c>
      <c r="I5" s="25">
        <f>Standard!J54</f>
        <v>185032.56162496208</v>
      </c>
      <c r="J5" s="25">
        <f>Standard!K54</f>
        <v>184006.60545867941</v>
      </c>
      <c r="K5" s="25">
        <f>Standard!L54</f>
        <v>183509.92707237721</v>
      </c>
      <c r="L5" s="25">
        <f>Standard!M54</f>
        <v>183044.49467169828</v>
      </c>
      <c r="M5" s="25">
        <f>Standard!N54</f>
        <v>180973.26858424058</v>
      </c>
      <c r="N5" s="25">
        <f>Standard!O54</f>
        <v>165976.88146407428</v>
      </c>
      <c r="O5" s="25">
        <f>Standard!P54</f>
        <v>92513.256116699398</v>
      </c>
      <c r="P5" s="25">
        <f>Standard!Q54</f>
        <v>65382.169837723071</v>
      </c>
      <c r="Q5" s="25">
        <f>Standard!R54</f>
        <v>60387.229664091399</v>
      </c>
      <c r="R5" s="25">
        <f>Standard!S54</f>
        <v>58296.726269362487</v>
      </c>
      <c r="S5" s="25">
        <f>Standard!T54</f>
        <v>48177.552995797407</v>
      </c>
      <c r="T5" s="25">
        <f>Standard!U54</f>
        <v>356.41174363729806</v>
      </c>
      <c r="U5" s="25">
        <f>Standard!V54</f>
        <v>32.768257113350479</v>
      </c>
      <c r="V5" s="25">
        <f>Standard!W54</f>
        <v>14.993137113350468</v>
      </c>
      <c r="W5" s="25">
        <f>Standard!X54</f>
        <v>14.993137113350468</v>
      </c>
      <c r="X5" s="25">
        <f>Standard!Y54</f>
        <v>14.993137113350468</v>
      </c>
      <c r="Y5" s="25">
        <f>Standard!Z54</f>
        <v>0</v>
      </c>
      <c r="Z5" s="25">
        <f>Standard!AA54</f>
        <v>0</v>
      </c>
      <c r="AA5" s="25">
        <f>Standard!AB54</f>
        <v>0</v>
      </c>
      <c r="AB5" s="25">
        <f>Standard!AC54</f>
        <v>0</v>
      </c>
      <c r="AC5" s="25">
        <f>Standard!AD54</f>
        <v>0</v>
      </c>
      <c r="AD5" s="25">
        <f>SUM(E5:AC5)</f>
        <v>2157200.3744646912</v>
      </c>
    </row>
    <row r="6" spans="1:30" x14ac:dyDescent="0.3">
      <c r="A6" s="8" t="s">
        <v>76</v>
      </c>
      <c r="B6" s="135">
        <f>Custom!B8</f>
        <v>12.139519763356837</v>
      </c>
      <c r="C6" s="25">
        <f>Custom!C6</f>
        <v>28815.804682398313</v>
      </c>
      <c r="D6" s="151">
        <v>0.82503522087638681</v>
      </c>
      <c r="E6" s="25">
        <f>Custom!E6</f>
        <v>23774.860269587276</v>
      </c>
      <c r="F6" s="25">
        <f>Custom!F6</f>
        <v>23774.860269587276</v>
      </c>
      <c r="G6" s="25">
        <f>Custom!G6</f>
        <v>23675.868298757323</v>
      </c>
      <c r="H6" s="25">
        <f>Custom!H6</f>
        <v>23263.886451529954</v>
      </c>
      <c r="I6" s="25">
        <f>Custom!I6</f>
        <v>23232.279812690784</v>
      </c>
      <c r="J6" s="25">
        <f>Custom!J6</f>
        <v>22284.21073846523</v>
      </c>
      <c r="K6" s="25">
        <f>Custom!K6</f>
        <v>21415.708073684833</v>
      </c>
      <c r="L6" s="25">
        <f>Custom!L6</f>
        <v>20766.276423719144</v>
      </c>
      <c r="M6" s="25">
        <f>Custom!M6</f>
        <v>20399.781862765456</v>
      </c>
      <c r="N6" s="25">
        <f>Custom!N6</f>
        <v>19223.918916667186</v>
      </c>
      <c r="O6" s="25">
        <f>Custom!O6</f>
        <v>18898.760710761944</v>
      </c>
      <c r="P6" s="25">
        <f>Custom!P6</f>
        <v>15689.891635389416</v>
      </c>
      <c r="Q6" s="25">
        <f>Custom!Q6</f>
        <v>12918.3552336793</v>
      </c>
      <c r="R6" s="25">
        <f>Custom!R6</f>
        <v>8096.5296011245264</v>
      </c>
      <c r="S6" s="25">
        <f>Custom!S6</f>
        <v>4956.1064249783549</v>
      </c>
      <c r="T6" s="25">
        <f>Custom!T6</f>
        <v>3883.4759713415306</v>
      </c>
      <c r="U6" s="25">
        <f>Custom!U6</f>
        <v>1944.4619335194704</v>
      </c>
      <c r="V6" s="25">
        <f>Custom!V6</f>
        <v>423.41301386033422</v>
      </c>
      <c r="W6" s="25">
        <f>Custom!W6</f>
        <v>53.496515451911975</v>
      </c>
      <c r="X6" s="25">
        <f>Custom!X6</f>
        <v>53.496515451911975</v>
      </c>
      <c r="Y6" s="25">
        <f>Custom!Y6</f>
        <v>53.496515451911975</v>
      </c>
      <c r="Z6" s="25">
        <f>Custom!Z6</f>
        <v>20.713064821547967</v>
      </c>
      <c r="AA6" s="25">
        <f>Custom!AA6</f>
        <v>11.514484761403846</v>
      </c>
      <c r="AB6" s="25">
        <f>Custom!AB6</f>
        <v>3.9347568259329582</v>
      </c>
      <c r="AC6" s="25">
        <f>Custom!AC6</f>
        <v>0</v>
      </c>
      <c r="AD6" s="25">
        <f>SUM(E6:AC6)</f>
        <v>288819.29749487399</v>
      </c>
    </row>
    <row r="7" spans="1:30" x14ac:dyDescent="0.3">
      <c r="A7" s="8" t="s">
        <v>75</v>
      </c>
      <c r="B7" s="135">
        <f>'Retro-Commissioning'!B10</f>
        <v>5.0760688042270425</v>
      </c>
      <c r="C7" s="25">
        <f>'Retro-Commissioning'!C8</f>
        <v>6415.5872031111694</v>
      </c>
      <c r="D7" s="151">
        <v>0.91399999999999992</v>
      </c>
      <c r="E7" s="25">
        <f>'Retro-Commissioning'!E8</f>
        <v>5863.8467036436086</v>
      </c>
      <c r="F7" s="25">
        <f>'Retro-Commissioning'!F8</f>
        <v>5863.8467036436086</v>
      </c>
      <c r="G7" s="25">
        <f>'Retro-Commissioning'!G8</f>
        <v>5018.1535313844088</v>
      </c>
      <c r="H7" s="25">
        <f>'Retro-Commissioning'!H8</f>
        <v>4074.5558649262844</v>
      </c>
      <c r="I7" s="25">
        <f>'Retro-Commissioning'!I8</f>
        <v>3173.1798865369892</v>
      </c>
      <c r="J7" s="25">
        <f>'Retro-Commissioning'!J8</f>
        <v>2308.6826540000002</v>
      </c>
      <c r="K7" s="25">
        <f>'Retro-Commissioning'!K8</f>
        <v>2308.6826540000002</v>
      </c>
      <c r="L7" s="25">
        <f>'Retro-Commissioning'!L8</f>
        <v>1154.3413270000001</v>
      </c>
      <c r="M7" s="25">
        <f>'Retro-Commissioning'!M8</f>
        <v>0</v>
      </c>
      <c r="N7" s="25">
        <f>'Retro-Commissioning'!N8</f>
        <v>0</v>
      </c>
      <c r="O7" s="25">
        <f>'Retro-Commissioning'!O8</f>
        <v>0</v>
      </c>
      <c r="P7" s="25">
        <f>'Retro-Commissioning'!P8</f>
        <v>0</v>
      </c>
      <c r="Q7" s="25">
        <f>'Retro-Commissioning'!Q8</f>
        <v>0</v>
      </c>
      <c r="R7" s="25">
        <f>'Retro-Commissioning'!R8</f>
        <v>0</v>
      </c>
      <c r="S7" s="25">
        <f>'Retro-Commissioning'!S8</f>
        <v>0</v>
      </c>
      <c r="T7" s="25">
        <f>'Retro-Commissioning'!T8</f>
        <v>0</v>
      </c>
      <c r="U7" s="25">
        <f>'Retro-Commissioning'!U8</f>
        <v>0</v>
      </c>
      <c r="V7" s="25">
        <f>'Retro-Commissioning'!V8</f>
        <v>0</v>
      </c>
      <c r="W7" s="25">
        <f>'Retro-Commissioning'!W8</f>
        <v>0</v>
      </c>
      <c r="X7" s="25">
        <f>'Retro-Commissioning'!X8</f>
        <v>0</v>
      </c>
      <c r="Y7" s="25">
        <f>'Retro-Commissioning'!Y8</f>
        <v>0</v>
      </c>
      <c r="Z7" s="25">
        <f>'Retro-Commissioning'!Z8</f>
        <v>0</v>
      </c>
      <c r="AA7" s="25">
        <f>'Retro-Commissioning'!AA8</f>
        <v>0</v>
      </c>
      <c r="AB7" s="25">
        <f>'Retro-Commissioning'!AB8</f>
        <v>0</v>
      </c>
      <c r="AC7" s="25">
        <f>'Retro-Commissioning'!AC8</f>
        <v>0</v>
      </c>
      <c r="AD7" s="25">
        <f>SUM(E7:AC7)</f>
        <v>29765.289325134901</v>
      </c>
    </row>
    <row r="8" spans="1:30" x14ac:dyDescent="0.3">
      <c r="A8" s="8" t="s">
        <v>68</v>
      </c>
      <c r="B8" s="135">
        <f>Streetlighting!B10</f>
        <v>12.000000000000002</v>
      </c>
      <c r="C8" s="25">
        <f>Streetlighting!C8</f>
        <v>1635.0347892</v>
      </c>
      <c r="D8" s="151">
        <v>1</v>
      </c>
      <c r="E8" s="25">
        <f>Streetlighting!E8</f>
        <v>1635.0347892</v>
      </c>
      <c r="F8" s="25">
        <f>Streetlighting!F8</f>
        <v>1635.0347892</v>
      </c>
      <c r="G8" s="25">
        <f>Streetlighting!G8</f>
        <v>1635.0347892</v>
      </c>
      <c r="H8" s="25">
        <f>Streetlighting!H8</f>
        <v>1635.0347892</v>
      </c>
      <c r="I8" s="25">
        <f>Streetlighting!I8</f>
        <v>1268.7831407000003</v>
      </c>
      <c r="J8" s="25">
        <f>Streetlighting!J8</f>
        <v>1268.7831407000003</v>
      </c>
      <c r="K8" s="25">
        <f>Streetlighting!K8</f>
        <v>1268.7831407000003</v>
      </c>
      <c r="L8" s="25">
        <f>Streetlighting!L8</f>
        <v>1268.7831407000003</v>
      </c>
      <c r="M8" s="25">
        <f>Streetlighting!M8</f>
        <v>1268.7831407000003</v>
      </c>
      <c r="N8" s="25">
        <f>Streetlighting!N8</f>
        <v>1268.7831407000003</v>
      </c>
      <c r="O8" s="25">
        <f>Streetlighting!O8</f>
        <v>1268.7831407000003</v>
      </c>
      <c r="P8" s="25">
        <f>Streetlighting!P8</f>
        <v>1268.7831407000003</v>
      </c>
      <c r="Q8" s="25">
        <f>Streetlighting!Q8</f>
        <v>0</v>
      </c>
      <c r="R8" s="25">
        <f>Streetlighting!R8</f>
        <v>0</v>
      </c>
      <c r="S8" s="25">
        <f>Streetlighting!S8</f>
        <v>0</v>
      </c>
      <c r="T8" s="25">
        <f>Streetlighting!T8</f>
        <v>0</v>
      </c>
      <c r="U8" s="25">
        <f>Streetlighting!U8</f>
        <v>0</v>
      </c>
      <c r="V8" s="25">
        <f>Streetlighting!V8</f>
        <v>0</v>
      </c>
      <c r="W8" s="25">
        <f>Streetlighting!W8</f>
        <v>0</v>
      </c>
      <c r="X8" s="25">
        <f>Streetlighting!X8</f>
        <v>0</v>
      </c>
      <c r="Y8" s="25">
        <f>Streetlighting!Y8</f>
        <v>0</v>
      </c>
      <c r="Z8" s="25">
        <f>Streetlighting!Z8</f>
        <v>0</v>
      </c>
      <c r="AA8" s="25">
        <f>Streetlighting!AA8</f>
        <v>0</v>
      </c>
      <c r="AB8" s="25">
        <f>Streetlighting!AB8</f>
        <v>0</v>
      </c>
      <c r="AC8" s="25">
        <f>Streetlighting!AC8</f>
        <v>0</v>
      </c>
      <c r="AD8" s="25">
        <f>SUM(E8:AC8)</f>
        <v>16690.404282400006</v>
      </c>
    </row>
    <row r="9" spans="1:30" x14ac:dyDescent="0.3">
      <c r="A9" s="65" t="s">
        <v>29</v>
      </c>
      <c r="B9" s="15"/>
      <c r="C9" s="26">
        <f t="shared" ref="C9:AD9" si="0">SUM(C5:C8)</f>
        <v>266310.49017128377</v>
      </c>
      <c r="D9" s="153">
        <v>0.83659106100101688</v>
      </c>
      <c r="E9" s="26">
        <f t="shared" si="0"/>
        <v>222792.11602027406</v>
      </c>
      <c r="F9" s="26">
        <f t="shared" si="0"/>
        <v>217555.98521534051</v>
      </c>
      <c r="G9" s="26">
        <f t="shared" si="0"/>
        <v>216550.0011509404</v>
      </c>
      <c r="H9" s="26">
        <f t="shared" si="0"/>
        <v>214417.45615620047</v>
      </c>
      <c r="I9" s="26">
        <f t="shared" si="0"/>
        <v>212706.80446488984</v>
      </c>
      <c r="J9" s="26">
        <f t="shared" si="0"/>
        <v>209868.28199184462</v>
      </c>
      <c r="K9" s="26">
        <f t="shared" si="0"/>
        <v>208503.10094076203</v>
      </c>
      <c r="L9" s="26">
        <f t="shared" si="0"/>
        <v>206233.89556311743</v>
      </c>
      <c r="M9" s="26">
        <f t="shared" si="0"/>
        <v>202641.83358770603</v>
      </c>
      <c r="N9" s="26">
        <f t="shared" si="0"/>
        <v>186469.58352144147</v>
      </c>
      <c r="O9" s="26">
        <f t="shared" si="0"/>
        <v>112680.79996816134</v>
      </c>
      <c r="P9" s="26">
        <f t="shared" si="0"/>
        <v>82340.8446138125</v>
      </c>
      <c r="Q9" s="26">
        <f t="shared" si="0"/>
        <v>73305.584897770692</v>
      </c>
      <c r="R9" s="26">
        <f t="shared" si="0"/>
        <v>66393.255870487017</v>
      </c>
      <c r="S9" s="26">
        <f t="shared" si="0"/>
        <v>53133.659420775759</v>
      </c>
      <c r="T9" s="26">
        <f t="shared" si="0"/>
        <v>4239.8877149788286</v>
      </c>
      <c r="U9" s="26">
        <f t="shared" si="0"/>
        <v>1977.2301906328209</v>
      </c>
      <c r="V9" s="26">
        <f t="shared" si="0"/>
        <v>438.4061509736847</v>
      </c>
      <c r="W9" s="26">
        <f t="shared" si="0"/>
        <v>68.489652565262446</v>
      </c>
      <c r="X9" s="26">
        <f t="shared" si="0"/>
        <v>68.489652565262446</v>
      </c>
      <c r="Y9" s="26">
        <f t="shared" si="0"/>
        <v>53.496515451911975</v>
      </c>
      <c r="Z9" s="26">
        <f t="shared" si="0"/>
        <v>20.713064821547967</v>
      </c>
      <c r="AA9" s="26">
        <f t="shared" si="0"/>
        <v>11.514484761403846</v>
      </c>
      <c r="AB9" s="26">
        <f t="shared" si="0"/>
        <v>3.9347568259329582</v>
      </c>
      <c r="AC9" s="26">
        <f t="shared" si="0"/>
        <v>0</v>
      </c>
      <c r="AD9" s="26">
        <f t="shared" si="0"/>
        <v>2492475.3655670998</v>
      </c>
    </row>
    <row r="10" spans="1:30" hidden="1" x14ac:dyDescent="0.3">
      <c r="A10" s="65" t="s">
        <v>350</v>
      </c>
      <c r="B10" s="58"/>
      <c r="C10" s="152"/>
      <c r="D10" s="120"/>
      <c r="E10" s="26">
        <v>0</v>
      </c>
      <c r="F10" s="26">
        <f>E9-F9</f>
        <v>5236.1308049335494</v>
      </c>
      <c r="G10" s="26">
        <f t="shared" ref="G10:AC10" si="1">F9-G9</f>
        <v>1005.9840644001088</v>
      </c>
      <c r="H10" s="26">
        <f t="shared" si="1"/>
        <v>2132.544994739932</v>
      </c>
      <c r="I10" s="26">
        <f t="shared" si="1"/>
        <v>1710.6516913106316</v>
      </c>
      <c r="J10" s="26">
        <f t="shared" si="1"/>
        <v>2838.5224730452173</v>
      </c>
      <c r="K10" s="26">
        <f t="shared" si="1"/>
        <v>1365.181051082589</v>
      </c>
      <c r="L10" s="26">
        <f t="shared" si="1"/>
        <v>2269.2053776445973</v>
      </c>
      <c r="M10" s="26">
        <f t="shared" si="1"/>
        <v>3592.0619754114014</v>
      </c>
      <c r="N10" s="26">
        <f t="shared" si="1"/>
        <v>16172.250066264562</v>
      </c>
      <c r="O10" s="26">
        <f t="shared" si="1"/>
        <v>73788.783553280125</v>
      </c>
      <c r="P10" s="26">
        <f t="shared" si="1"/>
        <v>30339.955354348844</v>
      </c>
      <c r="Q10" s="26">
        <f t="shared" si="1"/>
        <v>9035.2597160418081</v>
      </c>
      <c r="R10" s="26">
        <f t="shared" si="1"/>
        <v>6912.3290272836748</v>
      </c>
      <c r="S10" s="26">
        <f t="shared" si="1"/>
        <v>13259.596449711258</v>
      </c>
      <c r="T10" s="26">
        <f t="shared" si="1"/>
        <v>48893.771705796928</v>
      </c>
      <c r="U10" s="26">
        <f t="shared" si="1"/>
        <v>2262.6575243460074</v>
      </c>
      <c r="V10" s="26">
        <f t="shared" si="1"/>
        <v>1538.8240396591364</v>
      </c>
      <c r="W10" s="26">
        <f t="shared" si="1"/>
        <v>369.91649840842229</v>
      </c>
      <c r="X10" s="26">
        <f t="shared" si="1"/>
        <v>0</v>
      </c>
      <c r="Y10" s="26">
        <f t="shared" si="1"/>
        <v>14.993137113350471</v>
      </c>
      <c r="Z10" s="26">
        <f t="shared" si="1"/>
        <v>32.783450630364008</v>
      </c>
      <c r="AA10" s="26">
        <f t="shared" si="1"/>
        <v>9.1985800601441206</v>
      </c>
      <c r="AB10" s="26">
        <f t="shared" si="1"/>
        <v>7.5797279354708884</v>
      </c>
      <c r="AC10" s="26">
        <f t="shared" si="1"/>
        <v>3.9347568259329582</v>
      </c>
      <c r="AD10" s="150"/>
    </row>
    <row r="11" spans="1:30" x14ac:dyDescent="0.3">
      <c r="A11" s="65" t="s">
        <v>36</v>
      </c>
      <c r="B11" s="58"/>
      <c r="C11" s="152"/>
      <c r="D11" s="120"/>
      <c r="E11" s="27">
        <v>0</v>
      </c>
      <c r="F11" s="27">
        <f>E9-F9+E11</f>
        <v>5236.1308049335494</v>
      </c>
      <c r="G11" s="27">
        <f t="shared" ref="G11:AC11" si="2">F9-G9+F11</f>
        <v>6242.1148693336581</v>
      </c>
      <c r="H11" s="27">
        <f t="shared" si="2"/>
        <v>8374.6598640735901</v>
      </c>
      <c r="I11" s="27">
        <f t="shared" si="2"/>
        <v>10085.311555384222</v>
      </c>
      <c r="J11" s="27">
        <f t="shared" si="2"/>
        <v>12923.834028429439</v>
      </c>
      <c r="K11" s="27">
        <f t="shared" si="2"/>
        <v>14289.015079512028</v>
      </c>
      <c r="L11" s="27">
        <f t="shared" si="2"/>
        <v>16558.220457156625</v>
      </c>
      <c r="M11" s="27">
        <f t="shared" si="2"/>
        <v>20150.282432568027</v>
      </c>
      <c r="N11" s="27">
        <f t="shared" si="2"/>
        <v>36322.532498832588</v>
      </c>
      <c r="O11" s="27">
        <f t="shared" si="2"/>
        <v>110111.31605211271</v>
      </c>
      <c r="P11" s="27">
        <f t="shared" si="2"/>
        <v>140451.27140646154</v>
      </c>
      <c r="Q11" s="27">
        <f t="shared" si="2"/>
        <v>149486.53112250334</v>
      </c>
      <c r="R11" s="27">
        <f t="shared" si="2"/>
        <v>156398.86014978701</v>
      </c>
      <c r="S11" s="27">
        <f t="shared" si="2"/>
        <v>169658.45659949828</v>
      </c>
      <c r="T11" s="27">
        <f t="shared" si="2"/>
        <v>218552.22830529523</v>
      </c>
      <c r="U11" s="27">
        <f t="shared" si="2"/>
        <v>220814.88582964122</v>
      </c>
      <c r="V11" s="27">
        <f t="shared" si="2"/>
        <v>222353.70986930036</v>
      </c>
      <c r="W11" s="27">
        <f t="shared" si="2"/>
        <v>222723.62636770878</v>
      </c>
      <c r="X11" s="27">
        <f t="shared" si="2"/>
        <v>222723.62636770878</v>
      </c>
      <c r="Y11" s="27">
        <f t="shared" si="2"/>
        <v>222738.61950482213</v>
      </c>
      <c r="Z11" s="27">
        <f t="shared" si="2"/>
        <v>222771.4029554525</v>
      </c>
      <c r="AA11" s="27">
        <f t="shared" si="2"/>
        <v>222780.60153551266</v>
      </c>
      <c r="AB11" s="27">
        <f t="shared" si="2"/>
        <v>222788.18126344812</v>
      </c>
      <c r="AC11" s="27">
        <f t="shared" si="2"/>
        <v>222792.11602027406</v>
      </c>
      <c r="AD11" s="28"/>
    </row>
    <row r="12" spans="1:30" x14ac:dyDescent="0.3">
      <c r="A12" s="16" t="s">
        <v>328</v>
      </c>
      <c r="B12" s="149">
        <f>SUMPRODUCT(B5:B8,C5:C8)/C9</f>
        <v>12.242696187195758</v>
      </c>
    </row>
  </sheetData>
  <mergeCells count="6">
    <mergeCell ref="A3:A4"/>
    <mergeCell ref="B3:B4"/>
    <mergeCell ref="C3:C4"/>
    <mergeCell ref="E3:AC3"/>
    <mergeCell ref="AD3:AD4"/>
    <mergeCell ref="D3:D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14A78-70EE-4D36-A67B-4C0CACBC2A4E}">
  <sheetPr>
    <tabColor theme="7"/>
  </sheetPr>
  <dimension ref="A1"/>
  <sheetViews>
    <sheetView workbookViewId="0">
      <selection activeCell="G26" sqref="G26"/>
    </sheetView>
  </sheetViews>
  <sheetFormatPr defaultRowHeight="15.75"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42"/>
  <sheetViews>
    <sheetView workbookViewId="0">
      <pane xSplit="5" ySplit="5" topLeftCell="F9" activePane="bottomRight" state="frozen"/>
      <selection activeCell="AM25" sqref="AM25"/>
      <selection pane="topRight" activeCell="AM25" sqref="AM25"/>
      <selection pane="bottomLeft" activeCell="AM25" sqref="AM25"/>
      <selection pane="bottomRight" activeCell="D37" sqref="D37"/>
    </sheetView>
  </sheetViews>
  <sheetFormatPr defaultRowHeight="15.75" x14ac:dyDescent="0.3"/>
  <cols>
    <col min="1" max="1" width="32.44140625" bestFit="1" customWidth="1"/>
    <col min="2" max="2" width="8.6640625" bestFit="1" customWidth="1"/>
    <col min="3" max="3" width="11.77734375" customWidth="1"/>
    <col min="4" max="4" width="11.77734375" style="162" customWidth="1"/>
    <col min="5" max="37" width="10.77734375" customWidth="1"/>
    <col min="38" max="38" width="11" bestFit="1" customWidth="1"/>
  </cols>
  <sheetData>
    <row r="1" spans="1:38" x14ac:dyDescent="0.3">
      <c r="A1" s="22" t="s">
        <v>249</v>
      </c>
    </row>
    <row r="2" spans="1:38" x14ac:dyDescent="0.3">
      <c r="A2" s="134"/>
    </row>
    <row r="3" spans="1:38" x14ac:dyDescent="0.3">
      <c r="A3" s="22"/>
    </row>
    <row r="4" spans="1:38" ht="15.75" customHeight="1" x14ac:dyDescent="0.3">
      <c r="A4" s="202" t="s">
        <v>2</v>
      </c>
      <c r="B4" s="202" t="s">
        <v>0</v>
      </c>
      <c r="C4" s="202" t="s">
        <v>60</v>
      </c>
      <c r="D4" s="202" t="s">
        <v>346</v>
      </c>
      <c r="E4" s="213" t="s">
        <v>61</v>
      </c>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08" t="s">
        <v>1</v>
      </c>
    </row>
    <row r="5" spans="1:38" x14ac:dyDescent="0.3">
      <c r="A5" s="203"/>
      <c r="B5" s="203"/>
      <c r="C5" s="203"/>
      <c r="D5" s="206"/>
      <c r="E5" s="1">
        <v>2018</v>
      </c>
      <c r="F5" s="1">
        <v>2019</v>
      </c>
      <c r="G5" s="1">
        <v>2020</v>
      </c>
      <c r="H5" s="1">
        <v>2021</v>
      </c>
      <c r="I5" s="1">
        <v>2022</v>
      </c>
      <c r="J5" s="1">
        <v>2023</v>
      </c>
      <c r="K5" s="1">
        <v>2024</v>
      </c>
      <c r="L5" s="1">
        <v>2025</v>
      </c>
      <c r="M5" s="1">
        <v>2026</v>
      </c>
      <c r="N5" s="1">
        <v>2027</v>
      </c>
      <c r="O5" s="1">
        <v>2028</v>
      </c>
      <c r="P5" s="1">
        <v>2029</v>
      </c>
      <c r="Q5" s="1">
        <v>2030</v>
      </c>
      <c r="R5" s="1">
        <v>2031</v>
      </c>
      <c r="S5" s="1">
        <v>2032</v>
      </c>
      <c r="T5" s="1">
        <v>2033</v>
      </c>
      <c r="U5" s="1">
        <v>2034</v>
      </c>
      <c r="V5" s="1">
        <v>2035</v>
      </c>
      <c r="W5" s="1">
        <v>2036</v>
      </c>
      <c r="X5" s="1">
        <v>2037</v>
      </c>
      <c r="Y5" s="1">
        <v>2038</v>
      </c>
      <c r="Z5" s="1">
        <v>2039</v>
      </c>
      <c r="AA5" s="1">
        <v>2040</v>
      </c>
      <c r="AB5" s="1">
        <v>2041</v>
      </c>
      <c r="AC5" s="1">
        <v>2042</v>
      </c>
      <c r="AD5" s="1">
        <v>2043</v>
      </c>
      <c r="AE5" s="1">
        <v>2044</v>
      </c>
      <c r="AF5" s="1">
        <v>2045</v>
      </c>
      <c r="AG5" s="1">
        <v>2046</v>
      </c>
      <c r="AH5" s="1">
        <v>2047</v>
      </c>
      <c r="AI5" s="1">
        <v>2048</v>
      </c>
      <c r="AJ5" s="1">
        <v>2049</v>
      </c>
      <c r="AK5" s="1">
        <v>2050</v>
      </c>
      <c r="AL5" s="209"/>
    </row>
    <row r="6" spans="1:38" x14ac:dyDescent="0.3">
      <c r="A6" s="10" t="s">
        <v>220</v>
      </c>
      <c r="B6" s="23">
        <v>10</v>
      </c>
      <c r="C6" s="100">
        <v>76.474778749999999</v>
      </c>
      <c r="D6" s="145">
        <v>0.73</v>
      </c>
      <c r="E6" s="100">
        <v>55.826587500000016</v>
      </c>
      <c r="F6" s="100">
        <v>55.826587500000016</v>
      </c>
      <c r="G6" s="100">
        <v>55.826587500000016</v>
      </c>
      <c r="H6" s="100">
        <v>17.537674166666669</v>
      </c>
      <c r="I6" s="100">
        <v>17.537674166666669</v>
      </c>
      <c r="J6" s="100">
        <v>17.537674166666669</v>
      </c>
      <c r="K6" s="100">
        <v>17.537674166666669</v>
      </c>
      <c r="L6" s="100">
        <v>17.537674166666669</v>
      </c>
      <c r="M6" s="100">
        <v>17.537674166666669</v>
      </c>
      <c r="N6" s="100">
        <v>17.537674166666669</v>
      </c>
      <c r="O6" s="100">
        <v>0</v>
      </c>
      <c r="P6" s="100">
        <v>0</v>
      </c>
      <c r="Q6" s="100">
        <v>0</v>
      </c>
      <c r="R6" s="100">
        <v>0</v>
      </c>
      <c r="S6" s="100">
        <v>0</v>
      </c>
      <c r="T6" s="100">
        <v>0</v>
      </c>
      <c r="U6" s="100">
        <v>0</v>
      </c>
      <c r="V6" s="100">
        <v>0</v>
      </c>
      <c r="W6" s="100">
        <v>0</v>
      </c>
      <c r="X6" s="100">
        <v>0</v>
      </c>
      <c r="Y6" s="100">
        <v>0</v>
      </c>
      <c r="Z6" s="100">
        <v>0</v>
      </c>
      <c r="AA6" s="100">
        <v>0</v>
      </c>
      <c r="AB6" s="100">
        <v>0</v>
      </c>
      <c r="AC6" s="100">
        <v>0</v>
      </c>
      <c r="AD6" s="100">
        <v>0</v>
      </c>
      <c r="AE6" s="100">
        <v>0</v>
      </c>
      <c r="AF6" s="100">
        <v>0</v>
      </c>
      <c r="AG6" s="100">
        <v>0</v>
      </c>
      <c r="AH6" s="100">
        <v>0</v>
      </c>
      <c r="AI6" s="100">
        <v>0</v>
      </c>
      <c r="AJ6" s="100">
        <v>0</v>
      </c>
      <c r="AK6" s="100">
        <v>0</v>
      </c>
      <c r="AL6" s="2">
        <f t="shared" ref="AL6:AL36" si="0">SUM(E6:AK6)</f>
        <v>290.24348166666675</v>
      </c>
    </row>
    <row r="7" spans="1:38" x14ac:dyDescent="0.3">
      <c r="A7" s="10" t="s">
        <v>221</v>
      </c>
      <c r="B7" s="23">
        <v>13.842746400885936</v>
      </c>
      <c r="C7" s="100">
        <v>13.868013750000001</v>
      </c>
      <c r="D7" s="145">
        <v>0.73</v>
      </c>
      <c r="E7" s="100">
        <v>10.123650416666669</v>
      </c>
      <c r="F7" s="100">
        <v>10.123650416666669</v>
      </c>
      <c r="G7" s="100">
        <v>10.123650416666669</v>
      </c>
      <c r="H7" s="100">
        <v>3.1803000000000003</v>
      </c>
      <c r="I7" s="100">
        <v>3.1803000000000003</v>
      </c>
      <c r="J7" s="100">
        <v>3.1803000000000003</v>
      </c>
      <c r="K7" s="100">
        <v>3.1803000000000003</v>
      </c>
      <c r="L7" s="100">
        <v>3.1803000000000003</v>
      </c>
      <c r="M7" s="100">
        <v>3.1803000000000003</v>
      </c>
      <c r="N7" s="100">
        <v>3.1803000000000003</v>
      </c>
      <c r="O7" s="100">
        <v>3.1803000000000003</v>
      </c>
      <c r="P7" s="100">
        <v>3.1803000000000003</v>
      </c>
      <c r="Q7" s="100">
        <v>3.1803000000000003</v>
      </c>
      <c r="R7" s="100">
        <v>2.5442400000000003</v>
      </c>
      <c r="S7" s="100">
        <v>0</v>
      </c>
      <c r="T7" s="100">
        <v>0</v>
      </c>
      <c r="U7" s="100">
        <v>0</v>
      </c>
      <c r="V7" s="100">
        <v>0</v>
      </c>
      <c r="W7" s="100">
        <v>0</v>
      </c>
      <c r="X7" s="100">
        <v>0</v>
      </c>
      <c r="Y7" s="100">
        <v>0</v>
      </c>
      <c r="Z7" s="100">
        <v>0</v>
      </c>
      <c r="AA7" s="100">
        <v>0</v>
      </c>
      <c r="AB7" s="100">
        <v>0</v>
      </c>
      <c r="AC7" s="100">
        <v>0</v>
      </c>
      <c r="AD7" s="100">
        <v>0</v>
      </c>
      <c r="AE7" s="100">
        <v>0</v>
      </c>
      <c r="AF7" s="100">
        <v>0</v>
      </c>
      <c r="AG7" s="100">
        <v>0</v>
      </c>
      <c r="AH7" s="100">
        <v>0</v>
      </c>
      <c r="AI7" s="100">
        <v>0</v>
      </c>
      <c r="AJ7" s="100">
        <v>0</v>
      </c>
      <c r="AK7" s="100">
        <v>0</v>
      </c>
      <c r="AL7" s="2">
        <f t="shared" si="0"/>
        <v>64.718191250000032</v>
      </c>
    </row>
    <row r="8" spans="1:38" x14ac:dyDescent="0.3">
      <c r="A8" s="10" t="s">
        <v>222</v>
      </c>
      <c r="B8" s="23">
        <v>10</v>
      </c>
      <c r="C8" s="100">
        <v>22.47251</v>
      </c>
      <c r="D8" s="145">
        <v>0.73</v>
      </c>
      <c r="E8" s="100">
        <v>16.404932916666667</v>
      </c>
      <c r="F8" s="100">
        <v>16.404932916666667</v>
      </c>
      <c r="G8" s="100">
        <v>16.404932916666667</v>
      </c>
      <c r="H8" s="100">
        <v>16.404932916666667</v>
      </c>
      <c r="I8" s="100">
        <v>16.404932916666667</v>
      </c>
      <c r="J8" s="100">
        <v>16.404932916666667</v>
      </c>
      <c r="K8" s="100">
        <v>16.404932916666667</v>
      </c>
      <c r="L8" s="100">
        <v>16.404932916666667</v>
      </c>
      <c r="M8" s="100">
        <v>16.404932916666667</v>
      </c>
      <c r="N8" s="100">
        <v>16.404932916666667</v>
      </c>
      <c r="O8" s="100">
        <v>0</v>
      </c>
      <c r="P8" s="100">
        <v>0</v>
      </c>
      <c r="Q8" s="100">
        <v>0</v>
      </c>
      <c r="R8" s="100">
        <v>0</v>
      </c>
      <c r="S8" s="100">
        <v>0</v>
      </c>
      <c r="T8" s="100">
        <v>0</v>
      </c>
      <c r="U8" s="100">
        <v>0</v>
      </c>
      <c r="V8" s="100">
        <v>0</v>
      </c>
      <c r="W8" s="100">
        <v>0</v>
      </c>
      <c r="X8" s="100">
        <v>0</v>
      </c>
      <c r="Y8" s="100">
        <v>0</v>
      </c>
      <c r="Z8" s="100">
        <v>0</v>
      </c>
      <c r="AA8" s="100">
        <v>0</v>
      </c>
      <c r="AB8" s="100">
        <v>0</v>
      </c>
      <c r="AC8" s="100">
        <v>0</v>
      </c>
      <c r="AD8" s="100">
        <v>0</v>
      </c>
      <c r="AE8" s="100">
        <v>0</v>
      </c>
      <c r="AF8" s="100">
        <v>0</v>
      </c>
      <c r="AG8" s="100">
        <v>0</v>
      </c>
      <c r="AH8" s="100">
        <v>0</v>
      </c>
      <c r="AI8" s="100">
        <v>0</v>
      </c>
      <c r="AJ8" s="100">
        <v>0</v>
      </c>
      <c r="AK8" s="100">
        <v>0</v>
      </c>
      <c r="AL8" s="2">
        <f t="shared" si="0"/>
        <v>164.04932916666667</v>
      </c>
    </row>
    <row r="9" spans="1:38" x14ac:dyDescent="0.3">
      <c r="A9" s="10" t="s">
        <v>223</v>
      </c>
      <c r="B9" s="23">
        <v>13.842746400885936</v>
      </c>
      <c r="C9" s="100">
        <v>3.8739429166666679</v>
      </c>
      <c r="D9" s="145">
        <v>0.73</v>
      </c>
      <c r="E9" s="100">
        <v>2.8279800000000006</v>
      </c>
      <c r="F9" s="100">
        <v>2.8279800000000006</v>
      </c>
      <c r="G9" s="100">
        <v>2.8279800000000006</v>
      </c>
      <c r="H9" s="100">
        <v>2.8279800000000006</v>
      </c>
      <c r="I9" s="100">
        <v>2.8279800000000006</v>
      </c>
      <c r="J9" s="100">
        <v>2.8279800000000006</v>
      </c>
      <c r="K9" s="100">
        <v>2.8279800000000006</v>
      </c>
      <c r="L9" s="100">
        <v>2.8279800000000006</v>
      </c>
      <c r="M9" s="100">
        <v>2.8279800000000006</v>
      </c>
      <c r="N9" s="100">
        <v>2.8279800000000006</v>
      </c>
      <c r="O9" s="100">
        <v>2.8279800000000006</v>
      </c>
      <c r="P9" s="100">
        <v>2.8279800000000006</v>
      </c>
      <c r="Q9" s="100">
        <v>2.8279800000000006</v>
      </c>
      <c r="R9" s="100">
        <v>2.2623840000000004</v>
      </c>
      <c r="S9" s="100">
        <v>0</v>
      </c>
      <c r="T9" s="100">
        <v>0</v>
      </c>
      <c r="U9" s="100">
        <v>0</v>
      </c>
      <c r="V9" s="100">
        <v>0</v>
      </c>
      <c r="W9" s="100">
        <v>0</v>
      </c>
      <c r="X9" s="100">
        <v>0</v>
      </c>
      <c r="Y9" s="100">
        <v>0</v>
      </c>
      <c r="Z9" s="100">
        <v>0</v>
      </c>
      <c r="AA9" s="100">
        <v>0</v>
      </c>
      <c r="AB9" s="100">
        <v>0</v>
      </c>
      <c r="AC9" s="100">
        <v>0</v>
      </c>
      <c r="AD9" s="100">
        <v>0</v>
      </c>
      <c r="AE9" s="100">
        <v>0</v>
      </c>
      <c r="AF9" s="100">
        <v>0</v>
      </c>
      <c r="AG9" s="100">
        <v>0</v>
      </c>
      <c r="AH9" s="100">
        <v>0</v>
      </c>
      <c r="AI9" s="100">
        <v>0</v>
      </c>
      <c r="AJ9" s="100">
        <v>0</v>
      </c>
      <c r="AK9" s="100">
        <v>0</v>
      </c>
      <c r="AL9" s="2">
        <f t="shared" si="0"/>
        <v>39.02612400000001</v>
      </c>
    </row>
    <row r="10" spans="1:38" x14ac:dyDescent="0.3">
      <c r="A10" s="10" t="s">
        <v>224</v>
      </c>
      <c r="B10" s="23">
        <v>10</v>
      </c>
      <c r="C10" s="100">
        <v>14.431575416666668</v>
      </c>
      <c r="D10" s="145">
        <v>0.73</v>
      </c>
      <c r="E10" s="100">
        <v>10.535051250000004</v>
      </c>
      <c r="F10" s="100">
        <v>10.535051250000004</v>
      </c>
      <c r="G10" s="100">
        <v>10.535051250000004</v>
      </c>
      <c r="H10" s="100">
        <v>10.438722500000004</v>
      </c>
      <c r="I10" s="100">
        <v>10.438722500000004</v>
      </c>
      <c r="J10" s="100">
        <v>10.438722500000004</v>
      </c>
      <c r="K10" s="100">
        <v>10.438722500000004</v>
      </c>
      <c r="L10" s="100">
        <v>10.438722500000004</v>
      </c>
      <c r="M10" s="100">
        <v>10.438722500000004</v>
      </c>
      <c r="N10" s="100">
        <v>10.438722500000004</v>
      </c>
      <c r="O10" s="100">
        <v>0</v>
      </c>
      <c r="P10" s="100">
        <v>0</v>
      </c>
      <c r="Q10" s="100">
        <v>0</v>
      </c>
      <c r="R10" s="100">
        <v>0</v>
      </c>
      <c r="S10" s="100">
        <v>0</v>
      </c>
      <c r="T10" s="100">
        <v>0</v>
      </c>
      <c r="U10" s="100">
        <v>0</v>
      </c>
      <c r="V10" s="100">
        <v>0</v>
      </c>
      <c r="W10" s="100">
        <v>0</v>
      </c>
      <c r="X10" s="100">
        <v>0</v>
      </c>
      <c r="Y10" s="100">
        <v>0</v>
      </c>
      <c r="Z10" s="100">
        <v>0</v>
      </c>
      <c r="AA10" s="100">
        <v>0</v>
      </c>
      <c r="AB10" s="100">
        <v>0</v>
      </c>
      <c r="AC10" s="100">
        <v>0</v>
      </c>
      <c r="AD10" s="100">
        <v>0</v>
      </c>
      <c r="AE10" s="100">
        <v>0</v>
      </c>
      <c r="AF10" s="100">
        <v>0</v>
      </c>
      <c r="AG10" s="100">
        <v>0</v>
      </c>
      <c r="AH10" s="100">
        <v>0</v>
      </c>
      <c r="AI10" s="100">
        <v>0</v>
      </c>
      <c r="AJ10" s="100">
        <v>0</v>
      </c>
      <c r="AK10" s="100">
        <v>0</v>
      </c>
      <c r="AL10" s="2">
        <f t="shared" si="0"/>
        <v>104.67621125000005</v>
      </c>
    </row>
    <row r="11" spans="1:38" x14ac:dyDescent="0.3">
      <c r="A11" s="10" t="s">
        <v>225</v>
      </c>
      <c r="B11" s="23">
        <v>13.842746400885936</v>
      </c>
      <c r="C11" s="100">
        <v>2.1029404166666668</v>
      </c>
      <c r="D11" s="145">
        <v>0.73</v>
      </c>
      <c r="E11" s="100">
        <v>1.5351475000000001</v>
      </c>
      <c r="F11" s="100">
        <v>1.5351475000000001</v>
      </c>
      <c r="G11" s="100">
        <v>1.5351475000000001</v>
      </c>
      <c r="H11" s="100">
        <v>1.5177408333333335</v>
      </c>
      <c r="I11" s="100">
        <v>1.5177408333333335</v>
      </c>
      <c r="J11" s="100">
        <v>1.5177408333333335</v>
      </c>
      <c r="K11" s="100">
        <v>1.5177408333333335</v>
      </c>
      <c r="L11" s="100">
        <v>1.5177408333333335</v>
      </c>
      <c r="M11" s="100">
        <v>1.5177408333333335</v>
      </c>
      <c r="N11" s="100">
        <v>1.5177408333333335</v>
      </c>
      <c r="O11" s="100">
        <v>1.5177408333333335</v>
      </c>
      <c r="P11" s="100">
        <v>1.5177408333333335</v>
      </c>
      <c r="Q11" s="100">
        <v>1.5177408333333335</v>
      </c>
      <c r="R11" s="100">
        <v>1.2141926666666669</v>
      </c>
      <c r="S11" s="100">
        <v>0</v>
      </c>
      <c r="T11" s="100">
        <v>0</v>
      </c>
      <c r="U11" s="100">
        <v>0</v>
      </c>
      <c r="V11" s="100">
        <v>0</v>
      </c>
      <c r="W11" s="100">
        <v>0</v>
      </c>
      <c r="X11" s="100">
        <v>0</v>
      </c>
      <c r="Y11" s="100">
        <v>0</v>
      </c>
      <c r="Z11" s="100">
        <v>0</v>
      </c>
      <c r="AA11" s="100">
        <v>0</v>
      </c>
      <c r="AB11" s="100">
        <v>0</v>
      </c>
      <c r="AC11" s="100">
        <v>0</v>
      </c>
      <c r="AD11" s="100">
        <v>0</v>
      </c>
      <c r="AE11" s="100">
        <v>0</v>
      </c>
      <c r="AF11" s="100">
        <v>0</v>
      </c>
      <c r="AG11" s="100">
        <v>0</v>
      </c>
      <c r="AH11" s="100">
        <v>0</v>
      </c>
      <c r="AI11" s="100">
        <v>0</v>
      </c>
      <c r="AJ11" s="100">
        <v>0</v>
      </c>
      <c r="AK11" s="100">
        <v>0</v>
      </c>
      <c r="AL11" s="2">
        <f t="shared" si="0"/>
        <v>20.9970435</v>
      </c>
    </row>
    <row r="12" spans="1:38" x14ac:dyDescent="0.3">
      <c r="A12" s="10" t="s">
        <v>226</v>
      </c>
      <c r="B12" s="23">
        <v>3</v>
      </c>
      <c r="C12" s="100">
        <v>3137.0910800000006</v>
      </c>
      <c r="D12" s="145">
        <v>0.63</v>
      </c>
      <c r="E12" s="100">
        <v>1976.367380416666</v>
      </c>
      <c r="F12" s="100">
        <v>1976.367380416666</v>
      </c>
      <c r="G12" s="100">
        <v>1976.367380416666</v>
      </c>
      <c r="H12" s="100">
        <v>0</v>
      </c>
      <c r="I12" s="100">
        <v>0</v>
      </c>
      <c r="J12" s="100">
        <v>0</v>
      </c>
      <c r="K12" s="100">
        <v>0</v>
      </c>
      <c r="L12" s="100">
        <v>0</v>
      </c>
      <c r="M12" s="100">
        <v>0</v>
      </c>
      <c r="N12" s="100">
        <v>0</v>
      </c>
      <c r="O12" s="100">
        <v>0</v>
      </c>
      <c r="P12" s="100">
        <v>0</v>
      </c>
      <c r="Q12" s="100">
        <v>0</v>
      </c>
      <c r="R12" s="100">
        <v>0</v>
      </c>
      <c r="S12" s="100">
        <v>0</v>
      </c>
      <c r="T12" s="100">
        <v>0</v>
      </c>
      <c r="U12" s="100">
        <v>0</v>
      </c>
      <c r="V12" s="100">
        <v>0</v>
      </c>
      <c r="W12" s="100">
        <v>0</v>
      </c>
      <c r="X12" s="100">
        <v>0</v>
      </c>
      <c r="Y12" s="100">
        <v>0</v>
      </c>
      <c r="Z12" s="100">
        <v>0</v>
      </c>
      <c r="AA12" s="100">
        <v>0</v>
      </c>
      <c r="AB12" s="100">
        <v>0</v>
      </c>
      <c r="AC12" s="100">
        <v>0</v>
      </c>
      <c r="AD12" s="100">
        <v>0</v>
      </c>
      <c r="AE12" s="100">
        <v>0</v>
      </c>
      <c r="AF12" s="100">
        <v>0</v>
      </c>
      <c r="AG12" s="100">
        <v>0</v>
      </c>
      <c r="AH12" s="100">
        <v>0</v>
      </c>
      <c r="AI12" s="100">
        <v>0</v>
      </c>
      <c r="AJ12" s="100">
        <v>0</v>
      </c>
      <c r="AK12" s="100">
        <v>0</v>
      </c>
      <c r="AL12" s="2">
        <f t="shared" si="0"/>
        <v>5929.1021412499977</v>
      </c>
    </row>
    <row r="13" spans="1:38" x14ac:dyDescent="0.3">
      <c r="A13" s="10" t="s">
        <v>227</v>
      </c>
      <c r="B13" s="23">
        <v>2.7685492801771869</v>
      </c>
      <c r="C13" s="100">
        <v>781.19373333333328</v>
      </c>
      <c r="D13" s="145">
        <v>0.63</v>
      </c>
      <c r="E13" s="100">
        <v>492.15205208333339</v>
      </c>
      <c r="F13" s="100">
        <v>492.15205208333339</v>
      </c>
      <c r="G13" s="100">
        <v>393.72164166666676</v>
      </c>
      <c r="H13" s="100">
        <v>0</v>
      </c>
      <c r="I13" s="100">
        <v>0</v>
      </c>
      <c r="J13" s="100">
        <v>0</v>
      </c>
      <c r="K13" s="100">
        <v>0</v>
      </c>
      <c r="L13" s="100">
        <v>0</v>
      </c>
      <c r="M13" s="100">
        <v>0</v>
      </c>
      <c r="N13" s="100">
        <v>0</v>
      </c>
      <c r="O13" s="100">
        <v>0</v>
      </c>
      <c r="P13" s="100">
        <v>0</v>
      </c>
      <c r="Q13" s="100">
        <v>0</v>
      </c>
      <c r="R13" s="100">
        <v>0</v>
      </c>
      <c r="S13" s="100">
        <v>0</v>
      </c>
      <c r="T13" s="100">
        <v>0</v>
      </c>
      <c r="U13" s="100">
        <v>0</v>
      </c>
      <c r="V13" s="100">
        <v>0</v>
      </c>
      <c r="W13" s="100">
        <v>0</v>
      </c>
      <c r="X13" s="100">
        <v>0</v>
      </c>
      <c r="Y13" s="100">
        <v>0</v>
      </c>
      <c r="Z13" s="100">
        <v>0</v>
      </c>
      <c r="AA13" s="100">
        <v>0</v>
      </c>
      <c r="AB13" s="100">
        <v>0</v>
      </c>
      <c r="AC13" s="100">
        <v>0</v>
      </c>
      <c r="AD13" s="100">
        <v>0</v>
      </c>
      <c r="AE13" s="100">
        <v>0</v>
      </c>
      <c r="AF13" s="100">
        <v>0</v>
      </c>
      <c r="AG13" s="100">
        <v>0</v>
      </c>
      <c r="AH13" s="100">
        <v>0</v>
      </c>
      <c r="AI13" s="100">
        <v>0</v>
      </c>
      <c r="AJ13" s="100">
        <v>0</v>
      </c>
      <c r="AK13" s="100">
        <v>0</v>
      </c>
      <c r="AL13" s="2">
        <f t="shared" si="0"/>
        <v>1378.0257458333335</v>
      </c>
    </row>
    <row r="14" spans="1:38" x14ac:dyDescent="0.3">
      <c r="A14" s="10" t="s">
        <v>228</v>
      </c>
      <c r="B14" s="23">
        <v>10</v>
      </c>
      <c r="C14" s="100">
        <v>694.48733908333361</v>
      </c>
      <c r="D14" s="145">
        <v>0.57999999999999996</v>
      </c>
      <c r="E14" s="100">
        <v>402.8026573333334</v>
      </c>
      <c r="F14" s="100">
        <v>402.8026573333334</v>
      </c>
      <c r="G14" s="100">
        <v>402.8026573333334</v>
      </c>
      <c r="H14" s="100">
        <v>132.56522100000001</v>
      </c>
      <c r="I14" s="100">
        <v>132.56522100000001</v>
      </c>
      <c r="J14" s="100">
        <v>132.56522100000001</v>
      </c>
      <c r="K14" s="100">
        <v>132.56522100000001</v>
      </c>
      <c r="L14" s="100">
        <v>132.56522100000001</v>
      </c>
      <c r="M14" s="100">
        <v>132.56522100000001</v>
      </c>
      <c r="N14" s="100">
        <v>132.56522100000001</v>
      </c>
      <c r="O14" s="100">
        <v>0</v>
      </c>
      <c r="P14" s="100">
        <v>0</v>
      </c>
      <c r="Q14" s="100">
        <v>0</v>
      </c>
      <c r="R14" s="100">
        <v>0</v>
      </c>
      <c r="S14" s="100">
        <v>0</v>
      </c>
      <c r="T14" s="100">
        <v>0</v>
      </c>
      <c r="U14" s="100">
        <v>0</v>
      </c>
      <c r="V14" s="100">
        <v>0</v>
      </c>
      <c r="W14" s="100">
        <v>0</v>
      </c>
      <c r="X14" s="100">
        <v>0</v>
      </c>
      <c r="Y14" s="100">
        <v>0</v>
      </c>
      <c r="Z14" s="100">
        <v>0</v>
      </c>
      <c r="AA14" s="100">
        <v>0</v>
      </c>
      <c r="AB14" s="100">
        <v>0</v>
      </c>
      <c r="AC14" s="100">
        <v>0</v>
      </c>
      <c r="AD14" s="100">
        <v>0</v>
      </c>
      <c r="AE14" s="100">
        <v>0</v>
      </c>
      <c r="AF14" s="100">
        <v>0</v>
      </c>
      <c r="AG14" s="100">
        <v>0</v>
      </c>
      <c r="AH14" s="100">
        <v>0</v>
      </c>
      <c r="AI14" s="100">
        <v>0</v>
      </c>
      <c r="AJ14" s="100">
        <v>0</v>
      </c>
      <c r="AK14" s="100">
        <v>0</v>
      </c>
      <c r="AL14" s="2">
        <f t="shared" si="0"/>
        <v>2136.3645190000007</v>
      </c>
    </row>
    <row r="15" spans="1:38" x14ac:dyDescent="0.3">
      <c r="A15" s="10" t="s">
        <v>229</v>
      </c>
      <c r="B15" s="23">
        <v>13.842746400885936</v>
      </c>
      <c r="C15" s="100">
        <v>123.36622083333336</v>
      </c>
      <c r="D15" s="145">
        <v>0.57999999999999996</v>
      </c>
      <c r="E15" s="100">
        <v>71.552408833333345</v>
      </c>
      <c r="F15" s="100">
        <v>71.552408833333345</v>
      </c>
      <c r="G15" s="100">
        <v>71.552408833333345</v>
      </c>
      <c r="H15" s="100">
        <v>23.548406249999999</v>
      </c>
      <c r="I15" s="100">
        <v>23.548406249999999</v>
      </c>
      <c r="J15" s="100">
        <v>23.548406249999999</v>
      </c>
      <c r="K15" s="100">
        <v>23.548406249999999</v>
      </c>
      <c r="L15" s="100">
        <v>23.548406249999999</v>
      </c>
      <c r="M15" s="100">
        <v>23.548406249999999</v>
      </c>
      <c r="N15" s="100">
        <v>23.548406249999999</v>
      </c>
      <c r="O15" s="100">
        <v>23.548406249999999</v>
      </c>
      <c r="P15" s="100">
        <v>23.548406249999999</v>
      </c>
      <c r="Q15" s="100">
        <v>23.548406249999999</v>
      </c>
      <c r="R15" s="100">
        <v>18.838725</v>
      </c>
      <c r="S15" s="100">
        <v>0</v>
      </c>
      <c r="T15" s="100">
        <v>0</v>
      </c>
      <c r="U15" s="100">
        <v>0</v>
      </c>
      <c r="V15" s="100">
        <v>0</v>
      </c>
      <c r="W15" s="100">
        <v>0</v>
      </c>
      <c r="X15" s="100">
        <v>0</v>
      </c>
      <c r="Y15" s="100">
        <v>0</v>
      </c>
      <c r="Z15" s="100">
        <v>0</v>
      </c>
      <c r="AA15" s="100">
        <v>0</v>
      </c>
      <c r="AB15" s="100">
        <v>0</v>
      </c>
      <c r="AC15" s="100">
        <v>0</v>
      </c>
      <c r="AD15" s="100">
        <v>0</v>
      </c>
      <c r="AE15" s="100">
        <v>0</v>
      </c>
      <c r="AF15" s="100">
        <v>0</v>
      </c>
      <c r="AG15" s="100">
        <v>0</v>
      </c>
      <c r="AH15" s="100">
        <v>0</v>
      </c>
      <c r="AI15" s="100">
        <v>0</v>
      </c>
      <c r="AJ15" s="100">
        <v>0</v>
      </c>
      <c r="AK15" s="100">
        <v>0</v>
      </c>
      <c r="AL15" s="2">
        <f t="shared" si="0"/>
        <v>468.98001399999981</v>
      </c>
    </row>
    <row r="16" spans="1:38" x14ac:dyDescent="0.3">
      <c r="A16" s="10" t="s">
        <v>230</v>
      </c>
      <c r="B16" s="23">
        <v>10</v>
      </c>
      <c r="C16" s="100">
        <v>147.16386733333326</v>
      </c>
      <c r="D16" s="145">
        <v>0.6</v>
      </c>
      <c r="E16" s="100">
        <v>88.29832058333335</v>
      </c>
      <c r="F16" s="100">
        <v>88.29832058333335</v>
      </c>
      <c r="G16" s="100">
        <v>88.29832058333335</v>
      </c>
      <c r="H16" s="100">
        <v>88.29832058333335</v>
      </c>
      <c r="I16" s="100">
        <v>88.29832058333335</v>
      </c>
      <c r="J16" s="100">
        <v>88.29832058333335</v>
      </c>
      <c r="K16" s="100">
        <v>88.29832058333335</v>
      </c>
      <c r="L16" s="100">
        <v>88.29832058333335</v>
      </c>
      <c r="M16" s="100">
        <v>88.29832058333335</v>
      </c>
      <c r="N16" s="100">
        <v>88.29832058333335</v>
      </c>
      <c r="O16" s="100">
        <v>0</v>
      </c>
      <c r="P16" s="100">
        <v>0</v>
      </c>
      <c r="Q16" s="100">
        <v>0</v>
      </c>
      <c r="R16" s="100">
        <v>0</v>
      </c>
      <c r="S16" s="100">
        <v>0</v>
      </c>
      <c r="T16" s="100">
        <v>0</v>
      </c>
      <c r="U16" s="100">
        <v>0</v>
      </c>
      <c r="V16" s="100">
        <v>0</v>
      </c>
      <c r="W16" s="100">
        <v>0</v>
      </c>
      <c r="X16" s="100">
        <v>0</v>
      </c>
      <c r="Y16" s="100">
        <v>0</v>
      </c>
      <c r="Z16" s="100">
        <v>0</v>
      </c>
      <c r="AA16" s="100">
        <v>0</v>
      </c>
      <c r="AB16" s="100">
        <v>0</v>
      </c>
      <c r="AC16" s="100">
        <v>0</v>
      </c>
      <c r="AD16" s="100">
        <v>0</v>
      </c>
      <c r="AE16" s="100">
        <v>0</v>
      </c>
      <c r="AF16" s="100">
        <v>0</v>
      </c>
      <c r="AG16" s="100">
        <v>0</v>
      </c>
      <c r="AH16" s="100">
        <v>0</v>
      </c>
      <c r="AI16" s="100">
        <v>0</v>
      </c>
      <c r="AJ16" s="100">
        <v>0</v>
      </c>
      <c r="AK16" s="100">
        <v>0</v>
      </c>
      <c r="AL16" s="2">
        <f t="shared" si="0"/>
        <v>882.98320583333361</v>
      </c>
    </row>
    <row r="17" spans="1:38" x14ac:dyDescent="0.3">
      <c r="A17" s="10" t="s">
        <v>231</v>
      </c>
      <c r="B17" s="23">
        <v>13.842746400885936</v>
      </c>
      <c r="C17" s="100">
        <v>24.850713749999997</v>
      </c>
      <c r="D17" s="145">
        <v>0.6</v>
      </c>
      <c r="E17" s="100">
        <v>14.910426583333335</v>
      </c>
      <c r="F17" s="100">
        <v>14.910426583333335</v>
      </c>
      <c r="G17" s="100">
        <v>14.910426583333335</v>
      </c>
      <c r="H17" s="100">
        <v>14.910426583333335</v>
      </c>
      <c r="I17" s="100">
        <v>14.910426583333335</v>
      </c>
      <c r="J17" s="100">
        <v>14.910426583333335</v>
      </c>
      <c r="K17" s="100">
        <v>14.910426583333335</v>
      </c>
      <c r="L17" s="100">
        <v>14.910426583333335</v>
      </c>
      <c r="M17" s="100">
        <v>14.910426583333335</v>
      </c>
      <c r="N17" s="100">
        <v>14.910426583333335</v>
      </c>
      <c r="O17" s="100">
        <v>14.910426583333335</v>
      </c>
      <c r="P17" s="100">
        <v>14.910426583333335</v>
      </c>
      <c r="Q17" s="100">
        <v>14.910426583333335</v>
      </c>
      <c r="R17" s="100">
        <v>11.928341266666669</v>
      </c>
      <c r="S17" s="100">
        <v>0</v>
      </c>
      <c r="T17" s="100">
        <v>0</v>
      </c>
      <c r="U17" s="100">
        <v>0</v>
      </c>
      <c r="V17" s="100">
        <v>0</v>
      </c>
      <c r="W17" s="100">
        <v>0</v>
      </c>
      <c r="X17" s="100">
        <v>0</v>
      </c>
      <c r="Y17" s="100">
        <v>0</v>
      </c>
      <c r="Z17" s="100">
        <v>0</v>
      </c>
      <c r="AA17" s="100">
        <v>0</v>
      </c>
      <c r="AB17" s="100">
        <v>0</v>
      </c>
      <c r="AC17" s="100">
        <v>0</v>
      </c>
      <c r="AD17" s="100">
        <v>0</v>
      </c>
      <c r="AE17" s="100">
        <v>0</v>
      </c>
      <c r="AF17" s="100">
        <v>0</v>
      </c>
      <c r="AG17" s="100">
        <v>0</v>
      </c>
      <c r="AH17" s="100">
        <v>0</v>
      </c>
      <c r="AI17" s="100">
        <v>0</v>
      </c>
      <c r="AJ17" s="100">
        <v>0</v>
      </c>
      <c r="AK17" s="100">
        <v>0</v>
      </c>
      <c r="AL17" s="2">
        <f t="shared" si="0"/>
        <v>205.76388685000003</v>
      </c>
    </row>
    <row r="18" spans="1:38" x14ac:dyDescent="0.3">
      <c r="A18" s="10" t="s">
        <v>232</v>
      </c>
      <c r="B18" s="23">
        <v>10</v>
      </c>
      <c r="C18" s="100">
        <v>65.904093500000016</v>
      </c>
      <c r="D18" s="145">
        <v>0.57999999999999996</v>
      </c>
      <c r="E18" s="100">
        <v>38.224374833333343</v>
      </c>
      <c r="F18" s="100">
        <v>38.224374833333343</v>
      </c>
      <c r="G18" s="100">
        <v>38.224374833333343</v>
      </c>
      <c r="H18" s="100">
        <v>35.236446750000006</v>
      </c>
      <c r="I18" s="100">
        <v>35.236446750000006</v>
      </c>
      <c r="J18" s="100">
        <v>35.236446750000006</v>
      </c>
      <c r="K18" s="100">
        <v>35.236446750000006</v>
      </c>
      <c r="L18" s="100">
        <v>35.236446750000006</v>
      </c>
      <c r="M18" s="100">
        <v>35.236446750000006</v>
      </c>
      <c r="N18" s="100">
        <v>35.236446750000006</v>
      </c>
      <c r="O18" s="100">
        <v>0</v>
      </c>
      <c r="P18" s="100">
        <v>0</v>
      </c>
      <c r="Q18" s="100">
        <v>0</v>
      </c>
      <c r="R18" s="100">
        <v>0</v>
      </c>
      <c r="S18" s="100">
        <v>0</v>
      </c>
      <c r="T18" s="100">
        <v>0</v>
      </c>
      <c r="U18" s="100">
        <v>0</v>
      </c>
      <c r="V18" s="100">
        <v>0</v>
      </c>
      <c r="W18" s="100">
        <v>0</v>
      </c>
      <c r="X18" s="100">
        <v>0</v>
      </c>
      <c r="Y18" s="100">
        <v>0</v>
      </c>
      <c r="Z18" s="100">
        <v>0</v>
      </c>
      <c r="AA18" s="100">
        <v>0</v>
      </c>
      <c r="AB18" s="100">
        <v>0</v>
      </c>
      <c r="AC18" s="100">
        <v>0</v>
      </c>
      <c r="AD18" s="100">
        <v>0</v>
      </c>
      <c r="AE18" s="100">
        <v>0</v>
      </c>
      <c r="AF18" s="100">
        <v>0</v>
      </c>
      <c r="AG18" s="100">
        <v>0</v>
      </c>
      <c r="AH18" s="100">
        <v>0</v>
      </c>
      <c r="AI18" s="100">
        <v>0</v>
      </c>
      <c r="AJ18" s="100">
        <v>0</v>
      </c>
      <c r="AK18" s="100">
        <v>0</v>
      </c>
      <c r="AL18" s="2">
        <f t="shared" si="0"/>
        <v>361.32825175000011</v>
      </c>
    </row>
    <row r="19" spans="1:38" x14ac:dyDescent="0.3">
      <c r="A19" s="10" t="s">
        <v>233</v>
      </c>
      <c r="B19" s="23">
        <v>13.842746400885936</v>
      </c>
      <c r="C19" s="100">
        <v>9.8374121666666667</v>
      </c>
      <c r="D19" s="145">
        <v>0.57999999999999996</v>
      </c>
      <c r="E19" s="100">
        <v>5.7056988333333329</v>
      </c>
      <c r="F19" s="100">
        <v>5.7056988333333329</v>
      </c>
      <c r="G19" s="100">
        <v>5.7056988333333329</v>
      </c>
      <c r="H19" s="100">
        <v>5.1717249166666672</v>
      </c>
      <c r="I19" s="100">
        <v>5.1717249166666672</v>
      </c>
      <c r="J19" s="100">
        <v>5.1717249166666672</v>
      </c>
      <c r="K19" s="100">
        <v>5.1717249166666672</v>
      </c>
      <c r="L19" s="100">
        <v>5.1717249166666672</v>
      </c>
      <c r="M19" s="100">
        <v>5.1717249166666672</v>
      </c>
      <c r="N19" s="100">
        <v>5.1717249166666672</v>
      </c>
      <c r="O19" s="100">
        <v>5.1717249166666672</v>
      </c>
      <c r="P19" s="100">
        <v>5.1717249166666672</v>
      </c>
      <c r="Q19" s="100">
        <v>5.1717249166666672</v>
      </c>
      <c r="R19" s="100">
        <v>4.1373799333333343</v>
      </c>
      <c r="S19" s="100">
        <v>0</v>
      </c>
      <c r="T19" s="100">
        <v>0</v>
      </c>
      <c r="U19" s="100">
        <v>0</v>
      </c>
      <c r="V19" s="100">
        <v>0</v>
      </c>
      <c r="W19" s="100">
        <v>0</v>
      </c>
      <c r="X19" s="100">
        <v>0</v>
      </c>
      <c r="Y19" s="100">
        <v>0</v>
      </c>
      <c r="Z19" s="100">
        <v>0</v>
      </c>
      <c r="AA19" s="100">
        <v>0</v>
      </c>
      <c r="AB19" s="100">
        <v>0</v>
      </c>
      <c r="AC19" s="100">
        <v>0</v>
      </c>
      <c r="AD19" s="100">
        <v>0</v>
      </c>
      <c r="AE19" s="100">
        <v>0</v>
      </c>
      <c r="AF19" s="100">
        <v>0</v>
      </c>
      <c r="AG19" s="100">
        <v>0</v>
      </c>
      <c r="AH19" s="100">
        <v>0</v>
      </c>
      <c r="AI19" s="100">
        <v>0</v>
      </c>
      <c r="AJ19" s="100">
        <v>0</v>
      </c>
      <c r="AK19" s="100">
        <v>0</v>
      </c>
      <c r="AL19" s="2">
        <f t="shared" si="0"/>
        <v>72.971725600000013</v>
      </c>
    </row>
    <row r="20" spans="1:38" x14ac:dyDescent="0.3">
      <c r="A20" s="10" t="s">
        <v>234</v>
      </c>
      <c r="B20" s="23">
        <v>3</v>
      </c>
      <c r="C20" s="100">
        <v>2201.0522598333337</v>
      </c>
      <c r="D20" s="145">
        <v>0.63</v>
      </c>
      <c r="E20" s="100">
        <v>1386.6629240833336</v>
      </c>
      <c r="F20" s="100">
        <v>1386.6629240833336</v>
      </c>
      <c r="G20" s="100">
        <v>1386.6629240833336</v>
      </c>
      <c r="H20" s="100">
        <v>0</v>
      </c>
      <c r="I20" s="100">
        <v>0</v>
      </c>
      <c r="J20" s="100">
        <v>0</v>
      </c>
      <c r="K20" s="100">
        <v>0</v>
      </c>
      <c r="L20" s="100">
        <v>0</v>
      </c>
      <c r="M20" s="100">
        <v>0</v>
      </c>
      <c r="N20" s="100">
        <v>0</v>
      </c>
      <c r="O20" s="100">
        <v>0</v>
      </c>
      <c r="P20" s="100">
        <v>0</v>
      </c>
      <c r="Q20" s="100">
        <v>0</v>
      </c>
      <c r="R20" s="100">
        <v>0</v>
      </c>
      <c r="S20" s="100">
        <v>0</v>
      </c>
      <c r="T20" s="100">
        <v>0</v>
      </c>
      <c r="U20" s="100">
        <v>0</v>
      </c>
      <c r="V20" s="100">
        <v>0</v>
      </c>
      <c r="W20" s="100">
        <v>0</v>
      </c>
      <c r="X20" s="100">
        <v>0</v>
      </c>
      <c r="Y20" s="100">
        <v>0</v>
      </c>
      <c r="Z20" s="100">
        <v>0</v>
      </c>
      <c r="AA20" s="100">
        <v>0</v>
      </c>
      <c r="AB20" s="100">
        <v>0</v>
      </c>
      <c r="AC20" s="100">
        <v>0</v>
      </c>
      <c r="AD20" s="100">
        <v>0</v>
      </c>
      <c r="AE20" s="100">
        <v>0</v>
      </c>
      <c r="AF20" s="100">
        <v>0</v>
      </c>
      <c r="AG20" s="100">
        <v>0</v>
      </c>
      <c r="AH20" s="100">
        <v>0</v>
      </c>
      <c r="AI20" s="100">
        <v>0</v>
      </c>
      <c r="AJ20" s="100">
        <v>0</v>
      </c>
      <c r="AK20" s="100">
        <v>0</v>
      </c>
      <c r="AL20" s="2">
        <f t="shared" si="0"/>
        <v>4159.9887722500007</v>
      </c>
    </row>
    <row r="21" spans="1:38" x14ac:dyDescent="0.3">
      <c r="A21" s="10" t="s">
        <v>235</v>
      </c>
      <c r="B21" s="23">
        <v>2.7685492801771869</v>
      </c>
      <c r="C21" s="100">
        <v>548.83126625</v>
      </c>
      <c r="D21" s="145">
        <v>0.63</v>
      </c>
      <c r="E21" s="100">
        <v>345.76369691666662</v>
      </c>
      <c r="F21" s="100">
        <v>345.76369691666662</v>
      </c>
      <c r="G21" s="100">
        <v>276.61095753333331</v>
      </c>
      <c r="H21" s="100">
        <v>0</v>
      </c>
      <c r="I21" s="100">
        <v>0</v>
      </c>
      <c r="J21" s="100">
        <v>0</v>
      </c>
      <c r="K21" s="100">
        <v>0</v>
      </c>
      <c r="L21" s="100">
        <v>0</v>
      </c>
      <c r="M21" s="100">
        <v>0</v>
      </c>
      <c r="N21" s="100">
        <v>0</v>
      </c>
      <c r="O21" s="100">
        <v>0</v>
      </c>
      <c r="P21" s="100">
        <v>0</v>
      </c>
      <c r="Q21" s="100">
        <v>0</v>
      </c>
      <c r="R21" s="100">
        <v>0</v>
      </c>
      <c r="S21" s="100">
        <v>0</v>
      </c>
      <c r="T21" s="100">
        <v>0</v>
      </c>
      <c r="U21" s="100">
        <v>0</v>
      </c>
      <c r="V21" s="100">
        <v>0</v>
      </c>
      <c r="W21" s="100">
        <v>0</v>
      </c>
      <c r="X21" s="100">
        <v>0</v>
      </c>
      <c r="Y21" s="100">
        <v>0</v>
      </c>
      <c r="Z21" s="100">
        <v>0</v>
      </c>
      <c r="AA21" s="100">
        <v>0</v>
      </c>
      <c r="AB21" s="100">
        <v>0</v>
      </c>
      <c r="AC21" s="100">
        <v>0</v>
      </c>
      <c r="AD21" s="100">
        <v>0</v>
      </c>
      <c r="AE21" s="100">
        <v>0</v>
      </c>
      <c r="AF21" s="100">
        <v>0</v>
      </c>
      <c r="AG21" s="100">
        <v>0</v>
      </c>
      <c r="AH21" s="100">
        <v>0</v>
      </c>
      <c r="AI21" s="100">
        <v>0</v>
      </c>
      <c r="AJ21" s="100">
        <v>0</v>
      </c>
      <c r="AK21" s="100">
        <v>0</v>
      </c>
      <c r="AL21" s="2">
        <f t="shared" ref="AL21:AL30" si="1">SUM(E21:AK21)</f>
        <v>968.13835136666648</v>
      </c>
    </row>
    <row r="22" spans="1:38" x14ac:dyDescent="0.3">
      <c r="A22" s="10" t="s">
        <v>236</v>
      </c>
      <c r="B22" s="23">
        <v>10</v>
      </c>
      <c r="C22" s="100">
        <v>425.87153000000001</v>
      </c>
      <c r="D22" s="145">
        <v>0.57999999999999996</v>
      </c>
      <c r="E22" s="100">
        <v>247.00548699999999</v>
      </c>
      <c r="F22" s="100">
        <v>247.00548699999999</v>
      </c>
      <c r="G22" s="100">
        <v>247.00548699999999</v>
      </c>
      <c r="H22" s="100">
        <v>83.337856000000016</v>
      </c>
      <c r="I22" s="100">
        <v>83.337856000000016</v>
      </c>
      <c r="J22" s="100">
        <v>83.337856000000016</v>
      </c>
      <c r="K22" s="100">
        <v>83.337856000000016</v>
      </c>
      <c r="L22" s="100">
        <v>83.337856000000016</v>
      </c>
      <c r="M22" s="100">
        <v>83.337856000000016</v>
      </c>
      <c r="N22" s="100">
        <v>83.337856000000016</v>
      </c>
      <c r="O22" s="100">
        <v>0</v>
      </c>
      <c r="P22" s="100">
        <v>0</v>
      </c>
      <c r="Q22" s="100">
        <v>0</v>
      </c>
      <c r="R22" s="100">
        <v>0</v>
      </c>
      <c r="S22" s="100">
        <v>0</v>
      </c>
      <c r="T22" s="100">
        <v>0</v>
      </c>
      <c r="U22" s="100">
        <v>0</v>
      </c>
      <c r="V22" s="100">
        <v>0</v>
      </c>
      <c r="W22" s="100">
        <v>0</v>
      </c>
      <c r="X22" s="100">
        <v>0</v>
      </c>
      <c r="Y22" s="100">
        <v>0</v>
      </c>
      <c r="Z22" s="100">
        <v>0</v>
      </c>
      <c r="AA22" s="100">
        <v>0</v>
      </c>
      <c r="AB22" s="100">
        <v>0</v>
      </c>
      <c r="AC22" s="100">
        <v>0</v>
      </c>
      <c r="AD22" s="100">
        <v>0</v>
      </c>
      <c r="AE22" s="100">
        <v>0</v>
      </c>
      <c r="AF22" s="100">
        <v>0</v>
      </c>
      <c r="AG22" s="100">
        <v>0</v>
      </c>
      <c r="AH22" s="100">
        <v>0</v>
      </c>
      <c r="AI22" s="100">
        <v>0</v>
      </c>
      <c r="AJ22" s="100">
        <v>0</v>
      </c>
      <c r="AK22" s="100">
        <v>0</v>
      </c>
      <c r="AL22" s="2">
        <f t="shared" si="1"/>
        <v>1324.3814530000002</v>
      </c>
    </row>
    <row r="23" spans="1:38" x14ac:dyDescent="0.3">
      <c r="A23" s="10" t="s">
        <v>237</v>
      </c>
      <c r="B23" s="23">
        <v>13.842746400885936</v>
      </c>
      <c r="C23" s="100">
        <v>73.717606000000004</v>
      </c>
      <c r="D23" s="145">
        <v>0.57999999999999996</v>
      </c>
      <c r="E23" s="100">
        <v>42.756214</v>
      </c>
      <c r="F23" s="100">
        <v>42.756214</v>
      </c>
      <c r="G23" s="100">
        <v>42.756214</v>
      </c>
      <c r="H23" s="100">
        <v>14.425634000000002</v>
      </c>
      <c r="I23" s="100">
        <v>14.425634000000002</v>
      </c>
      <c r="J23" s="100">
        <v>14.425634000000002</v>
      </c>
      <c r="K23" s="100">
        <v>14.425634000000002</v>
      </c>
      <c r="L23" s="100">
        <v>14.425634000000002</v>
      </c>
      <c r="M23" s="100">
        <v>14.425634000000002</v>
      </c>
      <c r="N23" s="100">
        <v>14.425634000000002</v>
      </c>
      <c r="O23" s="100">
        <v>14.425634000000002</v>
      </c>
      <c r="P23" s="100">
        <v>14.425634000000002</v>
      </c>
      <c r="Q23" s="100">
        <v>14.425634000000002</v>
      </c>
      <c r="R23" s="100">
        <v>11.540507200000002</v>
      </c>
      <c r="S23" s="100">
        <v>0</v>
      </c>
      <c r="T23" s="100">
        <v>0</v>
      </c>
      <c r="U23" s="100">
        <v>0</v>
      </c>
      <c r="V23" s="100">
        <v>0</v>
      </c>
      <c r="W23" s="100">
        <v>0</v>
      </c>
      <c r="X23" s="100">
        <v>0</v>
      </c>
      <c r="Y23" s="100">
        <v>0</v>
      </c>
      <c r="Z23" s="100">
        <v>0</v>
      </c>
      <c r="AA23" s="100">
        <v>0</v>
      </c>
      <c r="AB23" s="100">
        <v>0</v>
      </c>
      <c r="AC23" s="100">
        <v>0</v>
      </c>
      <c r="AD23" s="100">
        <v>0</v>
      </c>
      <c r="AE23" s="100">
        <v>0</v>
      </c>
      <c r="AF23" s="100">
        <v>0</v>
      </c>
      <c r="AG23" s="100">
        <v>0</v>
      </c>
      <c r="AH23" s="100">
        <v>0</v>
      </c>
      <c r="AI23" s="100">
        <v>0</v>
      </c>
      <c r="AJ23" s="100">
        <v>0</v>
      </c>
      <c r="AK23" s="100">
        <v>0</v>
      </c>
      <c r="AL23" s="2">
        <f t="shared" si="1"/>
        <v>284.0654892</v>
      </c>
    </row>
    <row r="24" spans="1:38" x14ac:dyDescent="0.3">
      <c r="A24" s="10" t="s">
        <v>238</v>
      </c>
      <c r="B24" s="23">
        <v>10</v>
      </c>
      <c r="C24" s="100">
        <v>82.332170000000005</v>
      </c>
      <c r="D24" s="145">
        <v>0.6</v>
      </c>
      <c r="E24" s="100">
        <v>49.39930200000002</v>
      </c>
      <c r="F24" s="100">
        <v>49.39930200000002</v>
      </c>
      <c r="G24" s="100">
        <v>49.39930200000002</v>
      </c>
      <c r="H24" s="100">
        <v>49.39930200000002</v>
      </c>
      <c r="I24" s="100">
        <v>49.39930200000002</v>
      </c>
      <c r="J24" s="100">
        <v>49.39930200000002</v>
      </c>
      <c r="K24" s="100">
        <v>49.39930200000002</v>
      </c>
      <c r="L24" s="100">
        <v>49.39930200000002</v>
      </c>
      <c r="M24" s="100">
        <v>49.39930200000002</v>
      </c>
      <c r="N24" s="100">
        <v>49.39930200000002</v>
      </c>
      <c r="O24" s="100">
        <v>0</v>
      </c>
      <c r="P24" s="100">
        <v>0</v>
      </c>
      <c r="Q24" s="100">
        <v>0</v>
      </c>
      <c r="R24" s="100">
        <v>0</v>
      </c>
      <c r="S24" s="100">
        <v>0</v>
      </c>
      <c r="T24" s="100">
        <v>0</v>
      </c>
      <c r="U24" s="100">
        <v>0</v>
      </c>
      <c r="V24" s="100">
        <v>0</v>
      </c>
      <c r="W24" s="100">
        <v>0</v>
      </c>
      <c r="X24" s="100">
        <v>0</v>
      </c>
      <c r="Y24" s="100">
        <v>0</v>
      </c>
      <c r="Z24" s="100">
        <v>0</v>
      </c>
      <c r="AA24" s="100">
        <v>0</v>
      </c>
      <c r="AB24" s="100">
        <v>0</v>
      </c>
      <c r="AC24" s="100">
        <v>0</v>
      </c>
      <c r="AD24" s="100">
        <v>0</v>
      </c>
      <c r="AE24" s="100">
        <v>0</v>
      </c>
      <c r="AF24" s="100">
        <v>0</v>
      </c>
      <c r="AG24" s="100">
        <v>0</v>
      </c>
      <c r="AH24" s="100">
        <v>0</v>
      </c>
      <c r="AI24" s="100">
        <v>0</v>
      </c>
      <c r="AJ24" s="100">
        <v>0</v>
      </c>
      <c r="AK24" s="100">
        <v>0</v>
      </c>
      <c r="AL24" s="2">
        <f t="shared" si="1"/>
        <v>493.99302000000029</v>
      </c>
    </row>
    <row r="25" spans="1:38" x14ac:dyDescent="0.3">
      <c r="A25" s="10" t="s">
        <v>239</v>
      </c>
      <c r="B25" s="23">
        <v>13.842746400885936</v>
      </c>
      <c r="C25" s="100">
        <v>13.547772000000002</v>
      </c>
      <c r="D25" s="145">
        <v>0.6</v>
      </c>
      <c r="E25" s="100">
        <v>8.1286619999999985</v>
      </c>
      <c r="F25" s="100">
        <v>8.1286619999999985</v>
      </c>
      <c r="G25" s="100">
        <v>8.1286619999999985</v>
      </c>
      <c r="H25" s="100">
        <v>8.1286619999999985</v>
      </c>
      <c r="I25" s="100">
        <v>8.1286619999999985</v>
      </c>
      <c r="J25" s="100">
        <v>8.1286619999999985</v>
      </c>
      <c r="K25" s="100">
        <v>8.1286619999999985</v>
      </c>
      <c r="L25" s="100">
        <v>8.1286619999999985</v>
      </c>
      <c r="M25" s="100">
        <v>8.1286619999999985</v>
      </c>
      <c r="N25" s="100">
        <v>8.1286619999999985</v>
      </c>
      <c r="O25" s="100">
        <v>8.1286619999999985</v>
      </c>
      <c r="P25" s="100">
        <v>8.1286619999999985</v>
      </c>
      <c r="Q25" s="100">
        <v>8.1286619999999985</v>
      </c>
      <c r="R25" s="100">
        <v>6.502929599999999</v>
      </c>
      <c r="S25" s="100">
        <v>0</v>
      </c>
      <c r="T25" s="100">
        <v>0</v>
      </c>
      <c r="U25" s="100">
        <v>0</v>
      </c>
      <c r="V25" s="100">
        <v>0</v>
      </c>
      <c r="W25" s="100">
        <v>0</v>
      </c>
      <c r="X25" s="100">
        <v>0</v>
      </c>
      <c r="Y25" s="100">
        <v>0</v>
      </c>
      <c r="Z25" s="100">
        <v>0</v>
      </c>
      <c r="AA25" s="100">
        <v>0</v>
      </c>
      <c r="AB25" s="100">
        <v>0</v>
      </c>
      <c r="AC25" s="100">
        <v>0</v>
      </c>
      <c r="AD25" s="100">
        <v>0</v>
      </c>
      <c r="AE25" s="100">
        <v>0</v>
      </c>
      <c r="AF25" s="100">
        <v>0</v>
      </c>
      <c r="AG25" s="100">
        <v>0</v>
      </c>
      <c r="AH25" s="100">
        <v>0</v>
      </c>
      <c r="AI25" s="100">
        <v>0</v>
      </c>
      <c r="AJ25" s="100">
        <v>0</v>
      </c>
      <c r="AK25" s="100">
        <v>0</v>
      </c>
      <c r="AL25" s="2">
        <f t="shared" si="1"/>
        <v>112.17553559999995</v>
      </c>
    </row>
    <row r="26" spans="1:38" x14ac:dyDescent="0.3">
      <c r="A26" s="10" t="s">
        <v>240</v>
      </c>
      <c r="B26" s="23">
        <v>10</v>
      </c>
      <c r="C26" s="100">
        <v>45.687571000000005</v>
      </c>
      <c r="D26" s="145">
        <v>0.57999999999999996</v>
      </c>
      <c r="E26" s="100">
        <v>26.498792999999999</v>
      </c>
      <c r="F26" s="100">
        <v>26.498792999999999</v>
      </c>
      <c r="G26" s="100">
        <v>26.498792999999999</v>
      </c>
      <c r="H26" s="100">
        <v>25.250719999999998</v>
      </c>
      <c r="I26" s="100">
        <v>25.250719999999998</v>
      </c>
      <c r="J26" s="100">
        <v>25.250719999999998</v>
      </c>
      <c r="K26" s="100">
        <v>25.250719999999998</v>
      </c>
      <c r="L26" s="100">
        <v>25.250719999999998</v>
      </c>
      <c r="M26" s="100">
        <v>25.250719999999998</v>
      </c>
      <c r="N26" s="100">
        <v>25.250719999999998</v>
      </c>
      <c r="O26" s="100">
        <v>0</v>
      </c>
      <c r="P26" s="100">
        <v>0</v>
      </c>
      <c r="Q26" s="100">
        <v>0</v>
      </c>
      <c r="R26" s="100">
        <v>0</v>
      </c>
      <c r="S26" s="100">
        <v>0</v>
      </c>
      <c r="T26" s="100">
        <v>0</v>
      </c>
      <c r="U26" s="100">
        <v>0</v>
      </c>
      <c r="V26" s="100">
        <v>0</v>
      </c>
      <c r="W26" s="100">
        <v>0</v>
      </c>
      <c r="X26" s="100">
        <v>0</v>
      </c>
      <c r="Y26" s="100">
        <v>0</v>
      </c>
      <c r="Z26" s="100">
        <v>0</v>
      </c>
      <c r="AA26" s="100">
        <v>0</v>
      </c>
      <c r="AB26" s="100">
        <v>0</v>
      </c>
      <c r="AC26" s="100">
        <v>0</v>
      </c>
      <c r="AD26" s="100">
        <v>0</v>
      </c>
      <c r="AE26" s="100">
        <v>0</v>
      </c>
      <c r="AF26" s="100">
        <v>0</v>
      </c>
      <c r="AG26" s="100">
        <v>0</v>
      </c>
      <c r="AH26" s="100">
        <v>0</v>
      </c>
      <c r="AI26" s="100">
        <v>0</v>
      </c>
      <c r="AJ26" s="100">
        <v>0</v>
      </c>
      <c r="AK26" s="100">
        <v>0</v>
      </c>
      <c r="AL26" s="2">
        <f t="shared" si="1"/>
        <v>256.251419</v>
      </c>
    </row>
    <row r="27" spans="1:38" x14ac:dyDescent="0.3">
      <c r="A27" s="10" t="s">
        <v>241</v>
      </c>
      <c r="B27" s="23">
        <v>13.842746400885936</v>
      </c>
      <c r="C27" s="100">
        <v>6.2538799999999979</v>
      </c>
      <c r="D27" s="145">
        <v>0.57999999999999996</v>
      </c>
      <c r="E27" s="100">
        <v>3.6272509999999998</v>
      </c>
      <c r="F27" s="100">
        <v>3.6272509999999998</v>
      </c>
      <c r="G27" s="100">
        <v>3.6272509999999998</v>
      </c>
      <c r="H27" s="100">
        <v>3.4119739999999994</v>
      </c>
      <c r="I27" s="100">
        <v>3.4119739999999994</v>
      </c>
      <c r="J27" s="100">
        <v>3.4119739999999994</v>
      </c>
      <c r="K27" s="100">
        <v>3.4119739999999994</v>
      </c>
      <c r="L27" s="100">
        <v>3.4119739999999994</v>
      </c>
      <c r="M27" s="100">
        <v>3.4119739999999994</v>
      </c>
      <c r="N27" s="100">
        <v>3.4119739999999994</v>
      </c>
      <c r="O27" s="100">
        <v>3.4119739999999994</v>
      </c>
      <c r="P27" s="100">
        <v>3.4119739999999994</v>
      </c>
      <c r="Q27" s="100">
        <v>3.4119739999999994</v>
      </c>
      <c r="R27" s="100">
        <v>2.7295791999999999</v>
      </c>
      <c r="S27" s="100">
        <v>0</v>
      </c>
      <c r="T27" s="100">
        <v>0</v>
      </c>
      <c r="U27" s="100">
        <v>0</v>
      </c>
      <c r="V27" s="100">
        <v>0</v>
      </c>
      <c r="W27" s="100">
        <v>0</v>
      </c>
      <c r="X27" s="100">
        <v>0</v>
      </c>
      <c r="Y27" s="100">
        <v>0</v>
      </c>
      <c r="Z27" s="100">
        <v>0</v>
      </c>
      <c r="AA27" s="100">
        <v>0</v>
      </c>
      <c r="AB27" s="100">
        <v>0</v>
      </c>
      <c r="AC27" s="100">
        <v>0</v>
      </c>
      <c r="AD27" s="100">
        <v>0</v>
      </c>
      <c r="AE27" s="100">
        <v>0</v>
      </c>
      <c r="AF27" s="100">
        <v>0</v>
      </c>
      <c r="AG27" s="100">
        <v>0</v>
      </c>
      <c r="AH27" s="100">
        <v>0</v>
      </c>
      <c r="AI27" s="100">
        <v>0</v>
      </c>
      <c r="AJ27" s="100">
        <v>0</v>
      </c>
      <c r="AK27" s="100">
        <v>0</v>
      </c>
      <c r="AL27" s="2">
        <f t="shared" si="1"/>
        <v>47.7310722</v>
      </c>
    </row>
    <row r="28" spans="1:38" x14ac:dyDescent="0.3">
      <c r="A28" s="10" t="s">
        <v>242</v>
      </c>
      <c r="B28" s="23">
        <v>10</v>
      </c>
      <c r="C28" s="100">
        <v>78917.834277000016</v>
      </c>
      <c r="D28" s="145">
        <v>0.7</v>
      </c>
      <c r="E28" s="100">
        <v>55242.483994999995</v>
      </c>
      <c r="F28" s="100">
        <v>55242.483994999995</v>
      </c>
      <c r="G28" s="100">
        <v>55242.483994999995</v>
      </c>
      <c r="H28" s="100">
        <v>18447.319267000006</v>
      </c>
      <c r="I28" s="100">
        <v>18447.319267000006</v>
      </c>
      <c r="J28" s="100">
        <v>18447.319267000006</v>
      </c>
      <c r="K28" s="100">
        <v>18447.319267000006</v>
      </c>
      <c r="L28" s="100">
        <v>18447.319267000006</v>
      </c>
      <c r="M28" s="100">
        <v>18447.319267000006</v>
      </c>
      <c r="N28" s="100">
        <v>18447.319267000006</v>
      </c>
      <c r="O28" s="100">
        <v>0</v>
      </c>
      <c r="P28" s="100">
        <v>0</v>
      </c>
      <c r="Q28" s="100">
        <v>0</v>
      </c>
      <c r="R28" s="100">
        <v>0</v>
      </c>
      <c r="S28" s="100">
        <v>0</v>
      </c>
      <c r="T28" s="100">
        <v>0</v>
      </c>
      <c r="U28" s="100">
        <v>0</v>
      </c>
      <c r="V28" s="100">
        <v>0</v>
      </c>
      <c r="W28" s="100">
        <v>0</v>
      </c>
      <c r="X28" s="100">
        <v>0</v>
      </c>
      <c r="Y28" s="100">
        <v>0</v>
      </c>
      <c r="Z28" s="100">
        <v>0</v>
      </c>
      <c r="AA28" s="100">
        <v>0</v>
      </c>
      <c r="AB28" s="100">
        <v>0</v>
      </c>
      <c r="AC28" s="100">
        <v>0</v>
      </c>
      <c r="AD28" s="100">
        <v>0</v>
      </c>
      <c r="AE28" s="100">
        <v>0</v>
      </c>
      <c r="AF28" s="100">
        <v>0</v>
      </c>
      <c r="AG28" s="100">
        <v>0</v>
      </c>
      <c r="AH28" s="100">
        <v>0</v>
      </c>
      <c r="AI28" s="100">
        <v>0</v>
      </c>
      <c r="AJ28" s="100">
        <v>0</v>
      </c>
      <c r="AK28" s="100">
        <v>0</v>
      </c>
      <c r="AL28" s="2">
        <f t="shared" si="1"/>
        <v>294858.68685400009</v>
      </c>
    </row>
    <row r="29" spans="1:38" x14ac:dyDescent="0.3">
      <c r="A29" s="10" t="s">
        <v>243</v>
      </c>
      <c r="B29" s="23">
        <v>13.842746400885936</v>
      </c>
      <c r="C29" s="100">
        <v>19389.149870999991</v>
      </c>
      <c r="D29" s="145">
        <v>0.7</v>
      </c>
      <c r="E29" s="100">
        <v>13572.404908</v>
      </c>
      <c r="F29" s="100">
        <v>13572.404908</v>
      </c>
      <c r="G29" s="100">
        <v>13572.404908</v>
      </c>
      <c r="H29" s="100">
        <v>4532.2814710000002</v>
      </c>
      <c r="I29" s="100">
        <v>4532.2814710000002</v>
      </c>
      <c r="J29" s="100">
        <v>4532.2814710000002</v>
      </c>
      <c r="K29" s="100">
        <v>4532.2814710000002</v>
      </c>
      <c r="L29" s="100">
        <v>4532.2814710000002</v>
      </c>
      <c r="M29" s="100">
        <v>4532.2814710000002</v>
      </c>
      <c r="N29" s="100">
        <v>4532.2814710000002</v>
      </c>
      <c r="O29" s="100">
        <v>4532.2814710000002</v>
      </c>
      <c r="P29" s="100">
        <v>4532.2814710000002</v>
      </c>
      <c r="Q29" s="100">
        <v>4532.2814710000002</v>
      </c>
      <c r="R29" s="100">
        <v>3625.8251768000005</v>
      </c>
      <c r="S29" s="100">
        <v>0</v>
      </c>
      <c r="T29" s="100">
        <v>0</v>
      </c>
      <c r="U29" s="100">
        <v>0</v>
      </c>
      <c r="V29" s="100">
        <v>0</v>
      </c>
      <c r="W29" s="100">
        <v>0</v>
      </c>
      <c r="X29" s="100">
        <v>0</v>
      </c>
      <c r="Y29" s="100">
        <v>0</v>
      </c>
      <c r="Z29" s="100">
        <v>0</v>
      </c>
      <c r="AA29" s="100">
        <v>0</v>
      </c>
      <c r="AB29" s="100">
        <v>0</v>
      </c>
      <c r="AC29" s="100">
        <v>0</v>
      </c>
      <c r="AD29" s="100">
        <v>0</v>
      </c>
      <c r="AE29" s="100">
        <v>0</v>
      </c>
      <c r="AF29" s="100">
        <v>0</v>
      </c>
      <c r="AG29" s="100">
        <v>0</v>
      </c>
      <c r="AH29" s="100">
        <v>0</v>
      </c>
      <c r="AI29" s="100">
        <v>0</v>
      </c>
      <c r="AJ29" s="100">
        <v>0</v>
      </c>
      <c r="AK29" s="100">
        <v>0</v>
      </c>
      <c r="AL29" s="2">
        <f t="shared" si="1"/>
        <v>89665.854610800001</v>
      </c>
    </row>
    <row r="30" spans="1:38" x14ac:dyDescent="0.3">
      <c r="A30" s="10" t="s">
        <v>244</v>
      </c>
      <c r="B30" s="23">
        <v>10</v>
      </c>
      <c r="C30" s="100">
        <v>19214.832360000004</v>
      </c>
      <c r="D30" s="145">
        <v>0.7</v>
      </c>
      <c r="E30" s="100">
        <v>13450.382657</v>
      </c>
      <c r="F30" s="100">
        <v>13450.382657</v>
      </c>
      <c r="G30" s="100">
        <v>13450.382657</v>
      </c>
      <c r="H30" s="100">
        <v>13450.382657</v>
      </c>
      <c r="I30" s="100">
        <v>13450.382657</v>
      </c>
      <c r="J30" s="100">
        <v>13450.382657</v>
      </c>
      <c r="K30" s="100">
        <v>13450.382657</v>
      </c>
      <c r="L30" s="100">
        <v>13450.382657</v>
      </c>
      <c r="M30" s="100">
        <v>13450.382657</v>
      </c>
      <c r="N30" s="100">
        <v>13450.382657</v>
      </c>
      <c r="O30" s="100">
        <v>0</v>
      </c>
      <c r="P30" s="100">
        <v>0</v>
      </c>
      <c r="Q30" s="100">
        <v>0</v>
      </c>
      <c r="R30" s="100">
        <v>0</v>
      </c>
      <c r="S30" s="100">
        <v>0</v>
      </c>
      <c r="T30" s="100">
        <v>0</v>
      </c>
      <c r="U30" s="100">
        <v>0</v>
      </c>
      <c r="V30" s="100">
        <v>0</v>
      </c>
      <c r="W30" s="100">
        <v>0</v>
      </c>
      <c r="X30" s="100">
        <v>0</v>
      </c>
      <c r="Y30" s="100">
        <v>0</v>
      </c>
      <c r="Z30" s="100">
        <v>0</v>
      </c>
      <c r="AA30" s="100">
        <v>0</v>
      </c>
      <c r="AB30" s="100">
        <v>0</v>
      </c>
      <c r="AC30" s="100">
        <v>0</v>
      </c>
      <c r="AD30" s="100">
        <v>0</v>
      </c>
      <c r="AE30" s="100">
        <v>0</v>
      </c>
      <c r="AF30" s="100">
        <v>0</v>
      </c>
      <c r="AG30" s="100">
        <v>0</v>
      </c>
      <c r="AH30" s="100">
        <v>0</v>
      </c>
      <c r="AI30" s="100">
        <v>0</v>
      </c>
      <c r="AJ30" s="100">
        <v>0</v>
      </c>
      <c r="AK30" s="100">
        <v>0</v>
      </c>
      <c r="AL30" s="2">
        <f t="shared" si="1"/>
        <v>134503.82656999998</v>
      </c>
    </row>
    <row r="31" spans="1:38" x14ac:dyDescent="0.3">
      <c r="A31" s="10" t="s">
        <v>245</v>
      </c>
      <c r="B31" s="23">
        <v>13.842746400885936</v>
      </c>
      <c r="C31" s="100">
        <v>4314.9324000000015</v>
      </c>
      <c r="D31" s="145">
        <v>0.7</v>
      </c>
      <c r="E31" s="100">
        <v>3020.4526780000001</v>
      </c>
      <c r="F31" s="100">
        <v>3020.4526780000001</v>
      </c>
      <c r="G31" s="100">
        <v>3020.4526780000001</v>
      </c>
      <c r="H31" s="100">
        <v>3020.4526780000001</v>
      </c>
      <c r="I31" s="100">
        <v>3020.4526780000001</v>
      </c>
      <c r="J31" s="100">
        <v>3020.4526780000001</v>
      </c>
      <c r="K31" s="100">
        <v>3020.4526780000001</v>
      </c>
      <c r="L31" s="100">
        <v>3020.4526780000001</v>
      </c>
      <c r="M31" s="100">
        <v>3020.4526780000001</v>
      </c>
      <c r="N31" s="100">
        <v>3020.4526780000001</v>
      </c>
      <c r="O31" s="100">
        <v>3020.4526780000001</v>
      </c>
      <c r="P31" s="100">
        <v>3020.4526780000001</v>
      </c>
      <c r="Q31" s="100">
        <v>3020.4526780000001</v>
      </c>
      <c r="R31" s="100">
        <v>2416.3621424000003</v>
      </c>
      <c r="S31" s="100">
        <v>0</v>
      </c>
      <c r="T31" s="100">
        <v>0</v>
      </c>
      <c r="U31" s="100">
        <v>0</v>
      </c>
      <c r="V31" s="100">
        <v>0</v>
      </c>
      <c r="W31" s="100">
        <v>0</v>
      </c>
      <c r="X31" s="100">
        <v>0</v>
      </c>
      <c r="Y31" s="100">
        <v>0</v>
      </c>
      <c r="Z31" s="100">
        <v>0</v>
      </c>
      <c r="AA31" s="100">
        <v>0</v>
      </c>
      <c r="AB31" s="100">
        <v>0</v>
      </c>
      <c r="AC31" s="100">
        <v>0</v>
      </c>
      <c r="AD31" s="100">
        <v>0</v>
      </c>
      <c r="AE31" s="100">
        <v>0</v>
      </c>
      <c r="AF31" s="100">
        <v>0</v>
      </c>
      <c r="AG31" s="100">
        <v>0</v>
      </c>
      <c r="AH31" s="100">
        <v>0</v>
      </c>
      <c r="AI31" s="100">
        <v>0</v>
      </c>
      <c r="AJ31" s="100">
        <v>0</v>
      </c>
      <c r="AK31" s="100">
        <v>0</v>
      </c>
      <c r="AL31" s="2">
        <f t="shared" si="0"/>
        <v>41682.246956400013</v>
      </c>
    </row>
    <row r="32" spans="1:38" x14ac:dyDescent="0.3">
      <c r="A32" s="10" t="s">
        <v>246</v>
      </c>
      <c r="B32" s="23">
        <v>10</v>
      </c>
      <c r="C32" s="100">
        <v>8189.2239309999977</v>
      </c>
      <c r="D32" s="145">
        <v>0.7</v>
      </c>
      <c r="E32" s="100">
        <v>5732.4567479999996</v>
      </c>
      <c r="F32" s="100">
        <v>5732.4567479999996</v>
      </c>
      <c r="G32" s="100">
        <v>5732.4567479999996</v>
      </c>
      <c r="H32" s="100">
        <v>5607.7384280000006</v>
      </c>
      <c r="I32" s="100">
        <v>5607.7384280000006</v>
      </c>
      <c r="J32" s="100">
        <v>5607.7384280000006</v>
      </c>
      <c r="K32" s="100">
        <v>5607.7384280000006</v>
      </c>
      <c r="L32" s="100">
        <v>5607.7384280000006</v>
      </c>
      <c r="M32" s="100">
        <v>5607.7384280000006</v>
      </c>
      <c r="N32" s="100">
        <v>5607.7384280000006</v>
      </c>
      <c r="O32" s="100">
        <v>0</v>
      </c>
      <c r="P32" s="100">
        <v>0</v>
      </c>
      <c r="Q32" s="100">
        <v>0</v>
      </c>
      <c r="R32" s="100">
        <v>0</v>
      </c>
      <c r="S32" s="100">
        <v>0</v>
      </c>
      <c r="T32" s="100">
        <v>0</v>
      </c>
      <c r="U32" s="100">
        <v>0</v>
      </c>
      <c r="V32" s="100">
        <v>0</v>
      </c>
      <c r="W32" s="100">
        <v>0</v>
      </c>
      <c r="X32" s="100">
        <v>0</v>
      </c>
      <c r="Y32" s="100">
        <v>0</v>
      </c>
      <c r="Z32" s="100">
        <v>0</v>
      </c>
      <c r="AA32" s="100">
        <v>0</v>
      </c>
      <c r="AB32" s="100">
        <v>0</v>
      </c>
      <c r="AC32" s="100">
        <v>0</v>
      </c>
      <c r="AD32" s="100">
        <v>0</v>
      </c>
      <c r="AE32" s="100">
        <v>0</v>
      </c>
      <c r="AF32" s="100">
        <v>0</v>
      </c>
      <c r="AG32" s="100">
        <v>0</v>
      </c>
      <c r="AH32" s="100">
        <v>0</v>
      </c>
      <c r="AI32" s="100">
        <v>0</v>
      </c>
      <c r="AJ32" s="100">
        <v>0</v>
      </c>
      <c r="AK32" s="100">
        <v>0</v>
      </c>
      <c r="AL32" s="2">
        <f t="shared" si="0"/>
        <v>56451.539239999984</v>
      </c>
    </row>
    <row r="33" spans="1:38" x14ac:dyDescent="0.3">
      <c r="A33" s="10" t="s">
        <v>247</v>
      </c>
      <c r="B33" s="23">
        <v>13.842746400885936</v>
      </c>
      <c r="C33" s="100">
        <v>1509.1267330000001</v>
      </c>
      <c r="D33" s="145">
        <v>0.7</v>
      </c>
      <c r="E33" s="100">
        <v>1056.3887170000003</v>
      </c>
      <c r="F33" s="100">
        <v>1056.3887170000003</v>
      </c>
      <c r="G33" s="100">
        <v>1056.3887170000003</v>
      </c>
      <c r="H33" s="100">
        <v>1027.0202510000001</v>
      </c>
      <c r="I33" s="100">
        <v>1027.0202510000001</v>
      </c>
      <c r="J33" s="100">
        <v>1027.0202510000001</v>
      </c>
      <c r="K33" s="100">
        <v>1027.0202510000001</v>
      </c>
      <c r="L33" s="100">
        <v>1027.0202510000001</v>
      </c>
      <c r="M33" s="100">
        <v>1027.0202510000001</v>
      </c>
      <c r="N33" s="100">
        <v>1027.0202510000001</v>
      </c>
      <c r="O33" s="100">
        <v>1027.0202510000001</v>
      </c>
      <c r="P33" s="100">
        <v>1027.0202510000001</v>
      </c>
      <c r="Q33" s="100">
        <v>1027.0202510000001</v>
      </c>
      <c r="R33" s="100">
        <v>821.61620080000012</v>
      </c>
      <c r="S33" s="100">
        <v>0</v>
      </c>
      <c r="T33" s="100">
        <v>0</v>
      </c>
      <c r="U33" s="100">
        <v>0</v>
      </c>
      <c r="V33" s="100">
        <v>0</v>
      </c>
      <c r="W33" s="100">
        <v>0</v>
      </c>
      <c r="X33" s="100">
        <v>0</v>
      </c>
      <c r="Y33" s="100">
        <v>0</v>
      </c>
      <c r="Z33" s="100">
        <v>0</v>
      </c>
      <c r="AA33" s="100">
        <v>0</v>
      </c>
      <c r="AB33" s="100">
        <v>0</v>
      </c>
      <c r="AC33" s="100">
        <v>0</v>
      </c>
      <c r="AD33" s="100">
        <v>0</v>
      </c>
      <c r="AE33" s="100">
        <v>0</v>
      </c>
      <c r="AF33" s="100">
        <v>0</v>
      </c>
      <c r="AG33" s="100">
        <v>0</v>
      </c>
      <c r="AH33" s="100">
        <v>0</v>
      </c>
      <c r="AI33" s="100">
        <v>0</v>
      </c>
      <c r="AJ33" s="100">
        <v>0</v>
      </c>
      <c r="AK33" s="100">
        <v>0</v>
      </c>
      <c r="AL33" s="2">
        <f t="shared" si="0"/>
        <v>14260.9848618</v>
      </c>
    </row>
    <row r="34" spans="1:38" x14ac:dyDescent="0.3">
      <c r="A34" s="10" t="s">
        <v>187</v>
      </c>
      <c r="B34" s="23">
        <v>7</v>
      </c>
      <c r="C34" s="100">
        <v>2657.7089999999998</v>
      </c>
      <c r="D34" s="145">
        <v>0.99705925667559137</v>
      </c>
      <c r="E34" s="100">
        <v>2649.8933600000291</v>
      </c>
      <c r="F34" s="100">
        <v>2649.8933600000291</v>
      </c>
      <c r="G34" s="100">
        <v>2649.8933600000291</v>
      </c>
      <c r="H34" s="100">
        <v>2649.8933600000291</v>
      </c>
      <c r="I34" s="100">
        <v>2649.8933600000291</v>
      </c>
      <c r="J34" s="100">
        <v>2649.8933600000291</v>
      </c>
      <c r="K34" s="100">
        <v>2649.8933600000291</v>
      </c>
      <c r="L34" s="100">
        <v>0</v>
      </c>
      <c r="M34" s="100">
        <v>0</v>
      </c>
      <c r="N34" s="100">
        <v>0</v>
      </c>
      <c r="O34" s="100">
        <v>0</v>
      </c>
      <c r="P34" s="100">
        <v>0</v>
      </c>
      <c r="Q34" s="100">
        <v>0</v>
      </c>
      <c r="R34" s="100">
        <v>0</v>
      </c>
      <c r="S34" s="100">
        <v>0</v>
      </c>
      <c r="T34" s="100">
        <v>0</v>
      </c>
      <c r="U34" s="100">
        <v>0</v>
      </c>
      <c r="V34" s="100">
        <v>0</v>
      </c>
      <c r="W34" s="100">
        <v>0</v>
      </c>
      <c r="X34" s="100">
        <v>0</v>
      </c>
      <c r="Y34" s="100">
        <v>0</v>
      </c>
      <c r="Z34" s="100">
        <v>0</v>
      </c>
      <c r="AA34" s="100">
        <v>0</v>
      </c>
      <c r="AB34" s="100">
        <v>0</v>
      </c>
      <c r="AC34" s="100">
        <v>0</v>
      </c>
      <c r="AD34" s="100">
        <v>0</v>
      </c>
      <c r="AE34" s="100">
        <v>0</v>
      </c>
      <c r="AF34" s="100">
        <v>0</v>
      </c>
      <c r="AG34" s="100">
        <v>0</v>
      </c>
      <c r="AH34" s="100">
        <v>0</v>
      </c>
      <c r="AI34" s="100">
        <v>0</v>
      </c>
      <c r="AJ34" s="100">
        <v>0</v>
      </c>
      <c r="AK34" s="100">
        <v>0</v>
      </c>
      <c r="AL34" s="2">
        <f t="shared" si="0"/>
        <v>18549.253520000202</v>
      </c>
    </row>
    <row r="35" spans="1:38" x14ac:dyDescent="0.3">
      <c r="A35" s="10" t="s">
        <v>194</v>
      </c>
      <c r="B35" s="23">
        <v>10</v>
      </c>
      <c r="C35" s="100">
        <v>5722.0557570002511</v>
      </c>
      <c r="D35" s="166" t="s">
        <v>355</v>
      </c>
      <c r="E35" s="100">
        <v>5722.0557570002511</v>
      </c>
      <c r="F35" s="100">
        <v>5722.0557570002511</v>
      </c>
      <c r="G35" s="100">
        <v>5722.0557570002511</v>
      </c>
      <c r="H35" s="100">
        <v>5722.0557570002511</v>
      </c>
      <c r="I35" s="100">
        <v>5722.0557570002511</v>
      </c>
      <c r="J35" s="100">
        <v>5722.0557570002511</v>
      </c>
      <c r="K35" s="100">
        <v>5722.0557570002511</v>
      </c>
      <c r="L35" s="100">
        <v>5722.0557570002511</v>
      </c>
      <c r="M35" s="100">
        <v>5722.0557570002511</v>
      </c>
      <c r="N35" s="100">
        <v>5722.0557570002511</v>
      </c>
      <c r="O35" s="100">
        <v>0</v>
      </c>
      <c r="P35" s="100">
        <v>0</v>
      </c>
      <c r="Q35" s="100">
        <v>0</v>
      </c>
      <c r="R35" s="100">
        <v>0</v>
      </c>
      <c r="S35" s="100">
        <v>0</v>
      </c>
      <c r="T35" s="100">
        <v>0</v>
      </c>
      <c r="U35" s="100">
        <v>0</v>
      </c>
      <c r="V35" s="100">
        <v>0</v>
      </c>
      <c r="W35" s="100">
        <v>0</v>
      </c>
      <c r="X35" s="100">
        <v>0</v>
      </c>
      <c r="Y35" s="100">
        <v>0</v>
      </c>
      <c r="Z35" s="100">
        <v>0</v>
      </c>
      <c r="AA35" s="100">
        <v>0</v>
      </c>
      <c r="AB35" s="100">
        <v>0</v>
      </c>
      <c r="AC35" s="100">
        <v>0</v>
      </c>
      <c r="AD35" s="100">
        <v>0</v>
      </c>
      <c r="AE35" s="100">
        <v>0</v>
      </c>
      <c r="AF35" s="100">
        <v>0</v>
      </c>
      <c r="AG35" s="100">
        <v>0</v>
      </c>
      <c r="AH35" s="100">
        <v>0</v>
      </c>
      <c r="AI35" s="100">
        <v>0</v>
      </c>
      <c r="AJ35" s="100">
        <v>0</v>
      </c>
      <c r="AK35" s="100">
        <v>0</v>
      </c>
      <c r="AL35" s="2">
        <f t="shared" si="0"/>
        <v>57220.5575700025</v>
      </c>
    </row>
    <row r="36" spans="1:38" x14ac:dyDescent="0.3">
      <c r="A36" s="10" t="s">
        <v>248</v>
      </c>
      <c r="B36" s="23">
        <v>10</v>
      </c>
      <c r="C36" s="100">
        <v>395.85330800000042</v>
      </c>
      <c r="D36" s="145">
        <v>0.8</v>
      </c>
      <c r="E36" s="100">
        <v>316.68256399999916</v>
      </c>
      <c r="F36" s="100">
        <v>316.68256399999916</v>
      </c>
      <c r="G36" s="100">
        <v>316.68256399999916</v>
      </c>
      <c r="H36" s="100">
        <v>316.68256399999916</v>
      </c>
      <c r="I36" s="100">
        <v>316.68256399999916</v>
      </c>
      <c r="J36" s="100">
        <v>316.68256399999916</v>
      </c>
      <c r="K36" s="100">
        <v>316.68256399999916</v>
      </c>
      <c r="L36" s="100">
        <v>316.68256399999916</v>
      </c>
      <c r="M36" s="100">
        <v>316.68256399999916</v>
      </c>
      <c r="N36" s="100">
        <v>316.68256399999916</v>
      </c>
      <c r="O36" s="100">
        <v>0</v>
      </c>
      <c r="P36" s="100">
        <v>0</v>
      </c>
      <c r="Q36" s="100">
        <v>0</v>
      </c>
      <c r="R36" s="100">
        <v>0</v>
      </c>
      <c r="S36" s="100">
        <v>0</v>
      </c>
      <c r="T36" s="100">
        <v>0</v>
      </c>
      <c r="U36" s="100">
        <v>0</v>
      </c>
      <c r="V36" s="100">
        <v>0</v>
      </c>
      <c r="W36" s="100">
        <v>0</v>
      </c>
      <c r="X36" s="100">
        <v>0</v>
      </c>
      <c r="Y36" s="100">
        <v>0</v>
      </c>
      <c r="Z36" s="100">
        <v>0</v>
      </c>
      <c r="AA36" s="100">
        <v>0</v>
      </c>
      <c r="AB36" s="100">
        <v>0</v>
      </c>
      <c r="AC36" s="100">
        <v>0</v>
      </c>
      <c r="AD36" s="100">
        <v>0</v>
      </c>
      <c r="AE36" s="100">
        <v>0</v>
      </c>
      <c r="AF36" s="100">
        <v>0</v>
      </c>
      <c r="AG36" s="100">
        <v>0</v>
      </c>
      <c r="AH36" s="100">
        <v>0</v>
      </c>
      <c r="AI36" s="100">
        <v>0</v>
      </c>
      <c r="AJ36" s="100">
        <v>0</v>
      </c>
      <c r="AK36" s="100">
        <v>0</v>
      </c>
      <c r="AL36" s="2">
        <f t="shared" si="0"/>
        <v>3166.8256399999923</v>
      </c>
    </row>
    <row r="37" spans="1:38" x14ac:dyDescent="0.3">
      <c r="A37" s="12" t="s">
        <v>37</v>
      </c>
      <c r="B37" s="13"/>
      <c r="C37" s="109">
        <f t="shared" ref="C37:AL37" si="2">SUM(C6:C36)</f>
        <v>148825.1299133336</v>
      </c>
      <c r="D37" s="146">
        <f>E37/C37</f>
        <v>0.71265054796086158</v>
      </c>
      <c r="E37" s="109">
        <f t="shared" si="2"/>
        <v>106060.3103830836</v>
      </c>
      <c r="F37" s="109">
        <f t="shared" si="2"/>
        <v>106060.3103830836</v>
      </c>
      <c r="G37" s="109">
        <f t="shared" si="2"/>
        <v>105892.7272332836</v>
      </c>
      <c r="H37" s="109">
        <f t="shared" si="2"/>
        <v>55309.418477500294</v>
      </c>
      <c r="I37" s="109">
        <f t="shared" si="2"/>
        <v>55309.418477500294</v>
      </c>
      <c r="J37" s="109">
        <f t="shared" si="2"/>
        <v>55309.418477500294</v>
      </c>
      <c r="K37" s="109">
        <f t="shared" si="2"/>
        <v>55309.418477500294</v>
      </c>
      <c r="L37" s="109">
        <f t="shared" si="2"/>
        <v>52659.525117500263</v>
      </c>
      <c r="M37" s="109">
        <f t="shared" si="2"/>
        <v>52659.525117500263</v>
      </c>
      <c r="N37" s="109">
        <f t="shared" si="2"/>
        <v>52659.525117500263</v>
      </c>
      <c r="O37" s="109">
        <f t="shared" si="2"/>
        <v>8656.8772485833342</v>
      </c>
      <c r="P37" s="109">
        <f t="shared" si="2"/>
        <v>8656.8772485833342</v>
      </c>
      <c r="Q37" s="109">
        <f t="shared" si="2"/>
        <v>8656.8772485833342</v>
      </c>
      <c r="R37" s="109">
        <f t="shared" si="2"/>
        <v>6925.5017988666677</v>
      </c>
      <c r="S37" s="109">
        <f t="shared" si="2"/>
        <v>0</v>
      </c>
      <c r="T37" s="109">
        <f t="shared" si="2"/>
        <v>0</v>
      </c>
      <c r="U37" s="109">
        <f t="shared" si="2"/>
        <v>0</v>
      </c>
      <c r="V37" s="109">
        <f t="shared" si="2"/>
        <v>0</v>
      </c>
      <c r="W37" s="109">
        <f t="shared" si="2"/>
        <v>0</v>
      </c>
      <c r="X37" s="109">
        <f t="shared" si="2"/>
        <v>0</v>
      </c>
      <c r="Y37" s="109">
        <f t="shared" si="2"/>
        <v>0</v>
      </c>
      <c r="Z37" s="109">
        <f t="shared" si="2"/>
        <v>0</v>
      </c>
      <c r="AA37" s="109">
        <f t="shared" si="2"/>
        <v>0</v>
      </c>
      <c r="AB37" s="109">
        <f t="shared" si="2"/>
        <v>0</v>
      </c>
      <c r="AC37" s="109">
        <f t="shared" si="2"/>
        <v>0</v>
      </c>
      <c r="AD37" s="109">
        <f t="shared" si="2"/>
        <v>0</v>
      </c>
      <c r="AE37" s="109">
        <f t="shared" si="2"/>
        <v>0</v>
      </c>
      <c r="AF37" s="109">
        <f t="shared" si="2"/>
        <v>0</v>
      </c>
      <c r="AG37" s="109">
        <f t="shared" si="2"/>
        <v>0</v>
      </c>
      <c r="AH37" s="109">
        <f t="shared" si="2"/>
        <v>0</v>
      </c>
      <c r="AI37" s="109">
        <f t="shared" si="2"/>
        <v>0</v>
      </c>
      <c r="AJ37" s="109">
        <f t="shared" si="2"/>
        <v>0</v>
      </c>
      <c r="AK37" s="109">
        <f t="shared" si="2"/>
        <v>0</v>
      </c>
      <c r="AL37" s="14">
        <f t="shared" si="2"/>
        <v>730125.73080656934</v>
      </c>
    </row>
    <row r="38" spans="1:38" x14ac:dyDescent="0.3">
      <c r="A38" s="4" t="s">
        <v>38</v>
      </c>
      <c r="B38" s="5"/>
      <c r="C38" s="27"/>
      <c r="D38" s="27"/>
      <c r="E38" s="27">
        <v>0</v>
      </c>
      <c r="F38" s="27">
        <f>$E37-F37</f>
        <v>0</v>
      </c>
      <c r="G38" s="27">
        <f t="shared" ref="G38:AK38" si="3">$E37-G37</f>
        <v>167.58314980000432</v>
      </c>
      <c r="H38" s="27">
        <f t="shared" si="3"/>
        <v>50750.89190558331</v>
      </c>
      <c r="I38" s="27">
        <f t="shared" si="3"/>
        <v>50750.89190558331</v>
      </c>
      <c r="J38" s="27">
        <f t="shared" si="3"/>
        <v>50750.89190558331</v>
      </c>
      <c r="K38" s="27">
        <f t="shared" si="3"/>
        <v>50750.89190558331</v>
      </c>
      <c r="L38" s="27">
        <f t="shared" si="3"/>
        <v>53400.785265583341</v>
      </c>
      <c r="M38" s="27">
        <f t="shared" si="3"/>
        <v>53400.785265583341</v>
      </c>
      <c r="N38" s="27">
        <f t="shared" si="3"/>
        <v>53400.785265583341</v>
      </c>
      <c r="O38" s="27">
        <f t="shared" si="3"/>
        <v>97403.433134500272</v>
      </c>
      <c r="P38" s="27">
        <f t="shared" si="3"/>
        <v>97403.433134500272</v>
      </c>
      <c r="Q38" s="27">
        <f t="shared" si="3"/>
        <v>97403.433134500272</v>
      </c>
      <c r="R38" s="27">
        <f t="shared" si="3"/>
        <v>99134.808584216938</v>
      </c>
      <c r="S38" s="27">
        <f t="shared" si="3"/>
        <v>106060.3103830836</v>
      </c>
      <c r="T38" s="27">
        <f t="shared" si="3"/>
        <v>106060.3103830836</v>
      </c>
      <c r="U38" s="27">
        <f t="shared" si="3"/>
        <v>106060.3103830836</v>
      </c>
      <c r="V38" s="27">
        <f t="shared" si="3"/>
        <v>106060.3103830836</v>
      </c>
      <c r="W38" s="27">
        <f t="shared" si="3"/>
        <v>106060.3103830836</v>
      </c>
      <c r="X38" s="27">
        <f t="shared" si="3"/>
        <v>106060.3103830836</v>
      </c>
      <c r="Y38" s="27">
        <f t="shared" si="3"/>
        <v>106060.3103830836</v>
      </c>
      <c r="Z38" s="27">
        <f t="shared" si="3"/>
        <v>106060.3103830836</v>
      </c>
      <c r="AA38" s="27">
        <f t="shared" si="3"/>
        <v>106060.3103830836</v>
      </c>
      <c r="AB38" s="27">
        <f t="shared" si="3"/>
        <v>106060.3103830836</v>
      </c>
      <c r="AC38" s="27">
        <f t="shared" si="3"/>
        <v>106060.3103830836</v>
      </c>
      <c r="AD38" s="27">
        <f t="shared" si="3"/>
        <v>106060.3103830836</v>
      </c>
      <c r="AE38" s="27">
        <f t="shared" si="3"/>
        <v>106060.3103830836</v>
      </c>
      <c r="AF38" s="27">
        <f t="shared" si="3"/>
        <v>106060.3103830836</v>
      </c>
      <c r="AG38" s="27">
        <f t="shared" si="3"/>
        <v>106060.3103830836</v>
      </c>
      <c r="AH38" s="27">
        <f t="shared" si="3"/>
        <v>106060.3103830836</v>
      </c>
      <c r="AI38" s="27">
        <f t="shared" si="3"/>
        <v>106060.3103830836</v>
      </c>
      <c r="AJ38" s="27">
        <f t="shared" si="3"/>
        <v>106060.3103830836</v>
      </c>
      <c r="AK38" s="27">
        <f t="shared" si="3"/>
        <v>106060.3103830836</v>
      </c>
      <c r="AL38" s="6"/>
    </row>
    <row r="39" spans="1:38" x14ac:dyDescent="0.3">
      <c r="A39" s="7" t="s">
        <v>3</v>
      </c>
      <c r="B39" s="24">
        <f>SUMPRODUCT(B6:B36,C6:C36)/C37</f>
        <v>10.288747068667314</v>
      </c>
    </row>
    <row r="41" spans="1:38" x14ac:dyDescent="0.3">
      <c r="A41" s="210" t="s">
        <v>5</v>
      </c>
      <c r="B41" s="211"/>
      <c r="C41" s="211"/>
      <c r="D41" s="211"/>
      <c r="E41" s="211"/>
    </row>
    <row r="42" spans="1:38" ht="84.75" customHeight="1" x14ac:dyDescent="0.3">
      <c r="A42" s="212" t="s">
        <v>337</v>
      </c>
      <c r="B42" s="212"/>
      <c r="C42" s="212"/>
      <c r="D42" s="212"/>
      <c r="E42" s="212"/>
    </row>
  </sheetData>
  <mergeCells count="8">
    <mergeCell ref="AL4:AL5"/>
    <mergeCell ref="A41:E41"/>
    <mergeCell ref="A42:E42"/>
    <mergeCell ref="A4:A5"/>
    <mergeCell ref="B4:B5"/>
    <mergeCell ref="C4:C5"/>
    <mergeCell ref="E4:AK4"/>
    <mergeCell ref="D4:D5"/>
  </mergeCell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72"/>
  <sheetViews>
    <sheetView topLeftCell="A8" workbookViewId="0">
      <selection activeCell="AL34" sqref="AL34"/>
    </sheetView>
  </sheetViews>
  <sheetFormatPr defaultRowHeight="15.75" x14ac:dyDescent="0.3"/>
  <cols>
    <col min="1" max="1" width="28.44140625" bestFit="1" customWidth="1"/>
    <col min="3" max="3" width="11.77734375" customWidth="1"/>
    <col min="4" max="4" width="11.77734375" style="162" customWidth="1"/>
    <col min="5" max="37" width="10.77734375" customWidth="1"/>
    <col min="38" max="38" width="11" bestFit="1" customWidth="1"/>
  </cols>
  <sheetData>
    <row r="1" spans="1:38" x14ac:dyDescent="0.3">
      <c r="A1" s="22" t="s">
        <v>250</v>
      </c>
    </row>
    <row r="2" spans="1:38" x14ac:dyDescent="0.3">
      <c r="A2" s="22"/>
    </row>
    <row r="3" spans="1:38" x14ac:dyDescent="0.3">
      <c r="A3" s="49" t="s">
        <v>42</v>
      </c>
    </row>
    <row r="4" spans="1:38" ht="15.75" customHeight="1" x14ac:dyDescent="0.3">
      <c r="A4" s="202" t="s">
        <v>278</v>
      </c>
      <c r="B4" s="202" t="s">
        <v>101</v>
      </c>
      <c r="C4" s="202" t="s">
        <v>60</v>
      </c>
      <c r="D4" s="202" t="s">
        <v>346</v>
      </c>
      <c r="E4" s="213" t="s">
        <v>61</v>
      </c>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08" t="s">
        <v>1</v>
      </c>
    </row>
    <row r="5" spans="1:38" x14ac:dyDescent="0.3">
      <c r="A5" s="203"/>
      <c r="B5" s="203"/>
      <c r="C5" s="203"/>
      <c r="D5" s="206"/>
      <c r="E5" s="1">
        <v>2018</v>
      </c>
      <c r="F5" s="1">
        <v>2019</v>
      </c>
      <c r="G5" s="1">
        <v>2020</v>
      </c>
      <c r="H5" s="1">
        <v>2021</v>
      </c>
      <c r="I5" s="1">
        <v>2022</v>
      </c>
      <c r="J5" s="1">
        <v>2023</v>
      </c>
      <c r="K5" s="1">
        <v>2024</v>
      </c>
      <c r="L5" s="1">
        <v>2025</v>
      </c>
      <c r="M5" s="1">
        <v>2026</v>
      </c>
      <c r="N5" s="1">
        <v>2027</v>
      </c>
      <c r="O5" s="1">
        <v>2028</v>
      </c>
      <c r="P5" s="1">
        <v>2029</v>
      </c>
      <c r="Q5" s="1">
        <v>2030</v>
      </c>
      <c r="R5" s="1">
        <v>2031</v>
      </c>
      <c r="S5" s="1">
        <v>2032</v>
      </c>
      <c r="T5" s="1">
        <v>2033</v>
      </c>
      <c r="U5" s="1">
        <v>2034</v>
      </c>
      <c r="V5" s="1">
        <v>2035</v>
      </c>
      <c r="W5" s="1">
        <v>2036</v>
      </c>
      <c r="X5" s="1">
        <v>2037</v>
      </c>
      <c r="Y5" s="1">
        <v>2038</v>
      </c>
      <c r="Z5" s="1">
        <v>2039</v>
      </c>
      <c r="AA5" s="1">
        <v>2040</v>
      </c>
      <c r="AB5" s="1">
        <v>2041</v>
      </c>
      <c r="AC5" s="1">
        <v>2042</v>
      </c>
      <c r="AD5" s="1">
        <v>2043</v>
      </c>
      <c r="AE5" s="1">
        <v>2044</v>
      </c>
      <c r="AF5" s="1">
        <v>2045</v>
      </c>
      <c r="AG5" s="1">
        <v>2046</v>
      </c>
      <c r="AH5" s="1">
        <v>2047</v>
      </c>
      <c r="AI5" s="1">
        <v>2048</v>
      </c>
      <c r="AJ5" s="1">
        <v>2049</v>
      </c>
      <c r="AK5" s="1">
        <v>2050</v>
      </c>
      <c r="AL5" s="209"/>
    </row>
    <row r="6" spans="1:38" x14ac:dyDescent="0.3">
      <c r="A6" s="10" t="s">
        <v>279</v>
      </c>
      <c r="B6" s="23">
        <f>'Income Qualified (by Channel)'!B17</f>
        <v>17.330751219086618</v>
      </c>
      <c r="C6" s="100">
        <f>'Income Qualified (by Channel)'!C15</f>
        <v>356.62156227665446</v>
      </c>
      <c r="D6" s="145">
        <v>1</v>
      </c>
      <c r="E6" s="100">
        <f>'Income Qualified (by Channel)'!E15</f>
        <v>356.62156227665446</v>
      </c>
      <c r="F6" s="100">
        <f>'Income Qualified (by Channel)'!F15</f>
        <v>356.62156227665446</v>
      </c>
      <c r="G6" s="100">
        <f>'Income Qualified (by Channel)'!G15</f>
        <v>356.62156227665446</v>
      </c>
      <c r="H6" s="100">
        <f>'Income Qualified (by Channel)'!H15</f>
        <v>315.20492748715702</v>
      </c>
      <c r="I6" s="100">
        <f>'Income Qualified (by Channel)'!I15</f>
        <v>315.20492748715702</v>
      </c>
      <c r="J6" s="100">
        <f>'Income Qualified (by Channel)'!J15</f>
        <v>315.20492748715702</v>
      </c>
      <c r="K6" s="100">
        <f>'Income Qualified (by Channel)'!K15</f>
        <v>315.20492748715702</v>
      </c>
      <c r="L6" s="100">
        <f>'Income Qualified (by Channel)'!L15</f>
        <v>315.20492748715702</v>
      </c>
      <c r="M6" s="100">
        <f>'Income Qualified (by Channel)'!M15</f>
        <v>315.20492748715702</v>
      </c>
      <c r="N6" s="100">
        <f>'Income Qualified (by Channel)'!N15</f>
        <v>314.73599805477824</v>
      </c>
      <c r="O6" s="100">
        <f>'Income Qualified (by Channel)'!O15</f>
        <v>269.63524144712966</v>
      </c>
      <c r="P6" s="100">
        <f>'Income Qualified (by Channel)'!P15</f>
        <v>269.63524144712966</v>
      </c>
      <c r="Q6" s="100">
        <f>'Income Qualified (by Channel)'!Q15</f>
        <v>269.63524144712966</v>
      </c>
      <c r="R6" s="100">
        <f>'Income Qualified (by Channel)'!R15</f>
        <v>269.63524144712966</v>
      </c>
      <c r="S6" s="100">
        <f>'Income Qualified (by Channel)'!S15</f>
        <v>269.63524144712966</v>
      </c>
      <c r="T6" s="100">
        <f>'Income Qualified (by Channel)'!T15</f>
        <v>201.88106746088877</v>
      </c>
      <c r="U6" s="100">
        <f>'Income Qualified (by Channel)'!U15</f>
        <v>201.88106746088877</v>
      </c>
      <c r="V6" s="100">
        <f>'Income Qualified (by Channel)'!V15</f>
        <v>201.88106746088877</v>
      </c>
      <c r="W6" s="100">
        <f>'Income Qualified (by Channel)'!W15</f>
        <v>201.88106746088877</v>
      </c>
      <c r="X6" s="100">
        <f>'Income Qualified (by Channel)'!X15</f>
        <v>76.512067460888801</v>
      </c>
      <c r="Y6" s="100">
        <f>'Income Qualified (by Channel)'!Y15</f>
        <v>76.512067460888801</v>
      </c>
      <c r="Z6" s="100">
        <f>'Income Qualified (by Channel)'!Z15</f>
        <v>76.512067460888801</v>
      </c>
      <c r="AA6" s="100">
        <f>'Income Qualified (by Channel)'!AA15</f>
        <v>76.512067460888801</v>
      </c>
      <c r="AB6" s="100">
        <f>'Income Qualified (by Channel)'!AB15</f>
        <v>76.512067460888801</v>
      </c>
      <c r="AC6" s="100">
        <f>'Income Qualified (by Channel)'!AC15</f>
        <v>76.512067460888801</v>
      </c>
      <c r="AD6" s="100">
        <f>'Income Qualified (by Channel)'!AD15</f>
        <v>0</v>
      </c>
      <c r="AE6" s="100">
        <f>'Income Qualified (by Channel)'!AE15</f>
        <v>0</v>
      </c>
      <c r="AF6" s="100">
        <f>'Income Qualified (by Channel)'!AF15</f>
        <v>0</v>
      </c>
      <c r="AG6" s="100">
        <f>'Income Qualified (by Channel)'!AG15</f>
        <v>0</v>
      </c>
      <c r="AH6" s="100">
        <f>'Income Qualified (by Channel)'!AH15</f>
        <v>0</v>
      </c>
      <c r="AI6" s="100">
        <f>'Income Qualified (by Channel)'!AI15</f>
        <v>0</v>
      </c>
      <c r="AJ6" s="100">
        <f>'Income Qualified (by Channel)'!AJ15</f>
        <v>0</v>
      </c>
      <c r="AK6" s="100">
        <f>'Income Qualified (by Channel)'!AK15</f>
        <v>0</v>
      </c>
      <c r="AL6" s="25">
        <f>SUM(E6:AK6)</f>
        <v>5890.6031316522185</v>
      </c>
    </row>
    <row r="7" spans="1:38" x14ac:dyDescent="0.3">
      <c r="A7" s="10" t="s">
        <v>281</v>
      </c>
      <c r="B7" s="23">
        <f>'Income Qualified (by Channel)'!B46</f>
        <v>17.118247282908921</v>
      </c>
      <c r="C7" s="100">
        <f>'Income Qualified (by Channel)'!C44</f>
        <v>8037.7920983865042</v>
      </c>
      <c r="D7" s="145">
        <v>1</v>
      </c>
      <c r="E7" s="100">
        <f>'Income Qualified (by Channel)'!E44</f>
        <v>8037.7920983865042</v>
      </c>
      <c r="F7" s="100">
        <f>'Income Qualified (by Channel)'!F44</f>
        <v>8037.7920983865042</v>
      </c>
      <c r="G7" s="100">
        <f>'Income Qualified (by Channel)'!G44</f>
        <v>8037.7920983865042</v>
      </c>
      <c r="H7" s="100">
        <f>'Income Qualified (by Channel)'!H44</f>
        <v>7212.3095569102588</v>
      </c>
      <c r="I7" s="100">
        <f>'Income Qualified (by Channel)'!I44</f>
        <v>7212.3095569102588</v>
      </c>
      <c r="J7" s="100">
        <f>'Income Qualified (by Channel)'!J44</f>
        <v>7206.9977057527958</v>
      </c>
      <c r="K7" s="100">
        <f>'Income Qualified (by Channel)'!K44</f>
        <v>6036.5786523598217</v>
      </c>
      <c r="L7" s="100">
        <f>'Income Qualified (by Channel)'!L44</f>
        <v>5895.3619896188311</v>
      </c>
      <c r="M7" s="100">
        <f>'Income Qualified (by Channel)'!M44</f>
        <v>5895.3619896188311</v>
      </c>
      <c r="N7" s="100">
        <f>'Income Qualified (by Channel)'!N44</f>
        <v>5884.5527896188314</v>
      </c>
      <c r="O7" s="100">
        <f>'Income Qualified (by Channel)'!O44</f>
        <v>4647.3392904157718</v>
      </c>
      <c r="P7" s="100">
        <f>'Income Qualified (by Channel)'!P44</f>
        <v>4647.3392904157718</v>
      </c>
      <c r="Q7" s="100">
        <f>'Income Qualified (by Channel)'!Q44</f>
        <v>4647.3392904157718</v>
      </c>
      <c r="R7" s="100">
        <f>'Income Qualified (by Channel)'!R44</f>
        <v>4647.3392904157718</v>
      </c>
      <c r="S7" s="100">
        <f>'Income Qualified (by Channel)'!S44</f>
        <v>4647.3392904157718</v>
      </c>
      <c r="T7" s="100">
        <f>'Income Qualified (by Channel)'!T44</f>
        <v>3899.4629262505437</v>
      </c>
      <c r="U7" s="100">
        <f>'Income Qualified (by Channel)'!U44</f>
        <v>3899.4629262505437</v>
      </c>
      <c r="V7" s="100">
        <f>'Income Qualified (by Channel)'!V44</f>
        <v>3899.4629262505437</v>
      </c>
      <c r="W7" s="100">
        <f>'Income Qualified (by Channel)'!W44</f>
        <v>2632.6747787725421</v>
      </c>
      <c r="X7" s="100">
        <f>'Income Qualified (by Channel)'!X44</f>
        <v>2592.8741904891076</v>
      </c>
      <c r="Y7" s="100">
        <f>'Income Qualified (by Channel)'!Y44</f>
        <v>1305.1235904891073</v>
      </c>
      <c r="Z7" s="100">
        <f>'Income Qualified (by Channel)'!Z44</f>
        <v>1305.1235904891073</v>
      </c>
      <c r="AA7" s="100">
        <f>'Income Qualified (by Channel)'!AA44</f>
        <v>1305.1235904891073</v>
      </c>
      <c r="AB7" s="100">
        <f>'Income Qualified (by Channel)'!AB44</f>
        <v>1305.1235904891073</v>
      </c>
      <c r="AC7" s="100">
        <f>'Income Qualified (by Channel)'!AC44</f>
        <v>1305.1235904891073</v>
      </c>
      <c r="AD7" s="100">
        <f>'Income Qualified (by Channel)'!AD44</f>
        <v>0</v>
      </c>
      <c r="AE7" s="100">
        <f>'Income Qualified (by Channel)'!AE44</f>
        <v>0</v>
      </c>
      <c r="AF7" s="100">
        <f>'Income Qualified (by Channel)'!AF44</f>
        <v>0</v>
      </c>
      <c r="AG7" s="100">
        <f>'Income Qualified (by Channel)'!AG44</f>
        <v>0</v>
      </c>
      <c r="AH7" s="100">
        <f>'Income Qualified (by Channel)'!AH44</f>
        <v>0</v>
      </c>
      <c r="AI7" s="100">
        <f>'Income Qualified (by Channel)'!AI44</f>
        <v>0</v>
      </c>
      <c r="AJ7" s="100">
        <f>'Income Qualified (by Channel)'!AJ44</f>
        <v>0</v>
      </c>
      <c r="AK7" s="100">
        <f>'Income Qualified (by Channel)'!AK44</f>
        <v>0</v>
      </c>
      <c r="AL7" s="25">
        <f>SUM(E7:AK7)</f>
        <v>116143.10068848681</v>
      </c>
    </row>
    <row r="8" spans="1:38" x14ac:dyDescent="0.3">
      <c r="A8" s="10" t="s">
        <v>205</v>
      </c>
      <c r="B8" s="23">
        <f>'Income Qualified (by Channel)'!B64</f>
        <v>10.287650268027194</v>
      </c>
      <c r="C8" s="100">
        <f>'Income Qualified (by Channel)'!C62</f>
        <v>501.71587822428143</v>
      </c>
      <c r="D8" s="145">
        <v>1</v>
      </c>
      <c r="E8" s="100">
        <f>'Income Qualified (by Channel)'!E62</f>
        <v>501.71587822428143</v>
      </c>
      <c r="F8" s="100">
        <f>'Income Qualified (by Channel)'!F62</f>
        <v>501.71587822428143</v>
      </c>
      <c r="G8" s="100">
        <f>'Income Qualified (by Channel)'!G62</f>
        <v>501.71587822428143</v>
      </c>
      <c r="H8" s="100">
        <f>'Income Qualified (by Channel)'!H62</f>
        <v>421.06650380468011</v>
      </c>
      <c r="I8" s="100">
        <f>'Income Qualified (by Channel)'!I62</f>
        <v>421.06650380468011</v>
      </c>
      <c r="J8" s="100">
        <f>'Income Qualified (by Channel)'!J62</f>
        <v>421.06650380468011</v>
      </c>
      <c r="K8" s="100">
        <f>'Income Qualified (by Channel)'!K62</f>
        <v>420.80365529260649</v>
      </c>
      <c r="L8" s="100">
        <f>'Income Qualified (by Channel)'!L62</f>
        <v>375.59974990237612</v>
      </c>
      <c r="M8" s="100">
        <f>'Income Qualified (by Channel)'!M62</f>
        <v>375.59998372557408</v>
      </c>
      <c r="N8" s="100">
        <f>'Income Qualified (by Channel)'!N62</f>
        <v>354.48628335438673</v>
      </c>
      <c r="O8" s="131">
        <f>'Income Qualified (by Channel)'!O62</f>
        <v>41.345628266067173</v>
      </c>
      <c r="P8" s="100">
        <f>'Income Qualified (by Channel)'!P62</f>
        <v>41.345628266067173</v>
      </c>
      <c r="Q8" s="100">
        <f>'Income Qualified (by Channel)'!Q62</f>
        <v>41.345628266067173</v>
      </c>
      <c r="R8" s="100">
        <f>'Income Qualified (by Channel)'!R62</f>
        <v>41.345628266067173</v>
      </c>
      <c r="S8" s="100">
        <f>'Income Qualified (by Channel)'!S62</f>
        <v>41.345628266067173</v>
      </c>
      <c r="T8" s="100">
        <f>'Income Qualified (by Channel)'!T62</f>
        <v>19.487683117197829</v>
      </c>
      <c r="U8" s="100">
        <f>'Income Qualified (by Channel)'!U62</f>
        <v>19.487683117197829</v>
      </c>
      <c r="V8" s="100">
        <f>'Income Qualified (by Channel)'!V62</f>
        <v>19.487683117197829</v>
      </c>
      <c r="W8" s="100">
        <f>'Income Qualified (by Channel)'!W62</f>
        <v>19.487683117197829</v>
      </c>
      <c r="X8" s="100">
        <f>'Income Qualified (by Channel)'!X62</f>
        <v>19.487683117197829</v>
      </c>
      <c r="Y8" s="100">
        <f>'Income Qualified (by Channel)'!Y62</f>
        <v>0.36591694039577088</v>
      </c>
      <c r="Z8" s="100">
        <f>'Income Qualified (by Channel)'!Z62</f>
        <v>0.36591694039577088</v>
      </c>
      <c r="AA8" s="100">
        <f>'Income Qualified (by Channel)'!AA62</f>
        <v>0.36591694039577088</v>
      </c>
      <c r="AB8" s="100">
        <f>'Income Qualified (by Channel)'!AB62</f>
        <v>0.36591694039577088</v>
      </c>
      <c r="AC8" s="100">
        <f>'Income Qualified (by Channel)'!AC62</f>
        <v>0.36591694039577088</v>
      </c>
      <c r="AD8" s="100">
        <f>'Income Qualified (by Channel)'!AD62</f>
        <v>0</v>
      </c>
      <c r="AE8" s="100">
        <f>'Income Qualified (by Channel)'!AE62</f>
        <v>0</v>
      </c>
      <c r="AF8" s="100">
        <f>'Income Qualified (by Channel)'!AF62</f>
        <v>0</v>
      </c>
      <c r="AG8" s="100">
        <f>'Income Qualified (by Channel)'!AG62</f>
        <v>0</v>
      </c>
      <c r="AH8" s="100">
        <f>'Income Qualified (by Channel)'!AH62</f>
        <v>0</v>
      </c>
      <c r="AI8" s="100">
        <f>'Income Qualified (by Channel)'!AI62</f>
        <v>0</v>
      </c>
      <c r="AJ8" s="100">
        <f>'Income Qualified (by Channel)'!AJ62</f>
        <v>0</v>
      </c>
      <c r="AK8" s="100">
        <f>'Income Qualified (by Channel)'!AK62</f>
        <v>0</v>
      </c>
      <c r="AL8" s="25">
        <f>SUM(E8:AK8)</f>
        <v>4600.83295998013</v>
      </c>
    </row>
    <row r="9" spans="1:38" x14ac:dyDescent="0.3">
      <c r="A9" s="10" t="s">
        <v>280</v>
      </c>
      <c r="B9" s="23">
        <f>'Income Qualified (by Channel)'!B77</f>
        <v>9.3196804243578466</v>
      </c>
      <c r="C9" s="100">
        <f>'Income Qualified (by Channel)'!C75</f>
        <v>2679.9461991710878</v>
      </c>
      <c r="D9" s="145">
        <v>1</v>
      </c>
      <c r="E9" s="100">
        <f>'Income Qualified (by Channel)'!E75</f>
        <v>2679.9461991710878</v>
      </c>
      <c r="F9" s="100">
        <f>'Income Qualified (by Channel)'!F75</f>
        <v>2679.9461991710878</v>
      </c>
      <c r="G9" s="100">
        <f>'Income Qualified (by Channel)'!G75</f>
        <v>2679.9461991710878</v>
      </c>
      <c r="H9" s="100">
        <f>'Income Qualified (by Channel)'!H75</f>
        <v>1291.9056449565405</v>
      </c>
      <c r="I9" s="100">
        <f>'Income Qualified (by Channel)'!I75</f>
        <v>1291.9056449565405</v>
      </c>
      <c r="J9" s="100">
        <f>'Income Qualified (by Channel)'!J75</f>
        <v>1291.9056449565405</v>
      </c>
      <c r="K9" s="100">
        <f>'Income Qualified (by Channel)'!K75</f>
        <v>1291.9056449565405</v>
      </c>
      <c r="L9" s="100">
        <f>'Income Qualified (by Channel)'!L75</f>
        <v>719.7639449565404</v>
      </c>
      <c r="M9" s="100">
        <f>'Income Qualified (by Channel)'!M75</f>
        <v>719.7639449565404</v>
      </c>
      <c r="N9" s="129">
        <f>'Income Qualified (by Channel)'!N75</f>
        <v>612.96918399266644</v>
      </c>
      <c r="O9" s="130">
        <f>'Income Qualified (by Channel)'!O75</f>
        <v>0</v>
      </c>
      <c r="P9" s="100">
        <f>'Income Qualified (by Channel)'!P75</f>
        <v>0</v>
      </c>
      <c r="Q9" s="100">
        <f>'Income Qualified (by Channel)'!Q75</f>
        <v>0</v>
      </c>
      <c r="R9" s="100">
        <f>'Income Qualified (by Channel)'!R75</f>
        <v>0</v>
      </c>
      <c r="S9" s="100">
        <f>'Income Qualified (by Channel)'!S75</f>
        <v>0</v>
      </c>
      <c r="T9" s="100">
        <f>'Income Qualified (by Channel)'!T75</f>
        <v>0</v>
      </c>
      <c r="U9" s="100">
        <f>'Income Qualified (by Channel)'!U75</f>
        <v>0</v>
      </c>
      <c r="V9" s="100">
        <f>'Income Qualified (by Channel)'!V75</f>
        <v>0</v>
      </c>
      <c r="W9" s="100">
        <f>'Income Qualified (by Channel)'!W75</f>
        <v>0</v>
      </c>
      <c r="X9" s="100">
        <f>'Income Qualified (by Channel)'!X75</f>
        <v>0</v>
      </c>
      <c r="Y9" s="100">
        <f>'Income Qualified (by Channel)'!Y75</f>
        <v>0</v>
      </c>
      <c r="Z9" s="100">
        <f>'Income Qualified (by Channel)'!Z75</f>
        <v>0</v>
      </c>
      <c r="AA9" s="100">
        <f>'Income Qualified (by Channel)'!AA75</f>
        <v>0</v>
      </c>
      <c r="AB9" s="100">
        <f>'Income Qualified (by Channel)'!AB75</f>
        <v>0</v>
      </c>
      <c r="AC9" s="100">
        <f>'Income Qualified (by Channel)'!AC75</f>
        <v>0</v>
      </c>
      <c r="AD9" s="100">
        <f>'Income Qualified (by Channel)'!AD75</f>
        <v>0</v>
      </c>
      <c r="AE9" s="100">
        <f>'Income Qualified (by Channel)'!AE75</f>
        <v>0</v>
      </c>
      <c r="AF9" s="100">
        <f>'Income Qualified (by Channel)'!AF75</f>
        <v>0</v>
      </c>
      <c r="AG9" s="100">
        <f>'Income Qualified (by Channel)'!AG75</f>
        <v>0</v>
      </c>
      <c r="AH9" s="100">
        <f>'Income Qualified (by Channel)'!AH75</f>
        <v>0</v>
      </c>
      <c r="AI9" s="100">
        <f>'Income Qualified (by Channel)'!AI75</f>
        <v>0</v>
      </c>
      <c r="AJ9" s="100">
        <f>'Income Qualified (by Channel)'!AJ75</f>
        <v>0</v>
      </c>
      <c r="AK9" s="100">
        <f>'Income Qualified (by Channel)'!AK75</f>
        <v>0</v>
      </c>
      <c r="AL9" s="25">
        <f>SUM(E9:AK9)</f>
        <v>15259.958251245171</v>
      </c>
    </row>
    <row r="10" spans="1:38" x14ac:dyDescent="0.3">
      <c r="A10" s="12" t="s">
        <v>37</v>
      </c>
      <c r="B10" s="13"/>
      <c r="C10" s="114">
        <f t="shared" ref="C10:AL10" si="0">SUM(C6:C9)</f>
        <v>11576.075738058527</v>
      </c>
      <c r="D10" s="173">
        <f>E10/C10</f>
        <v>1</v>
      </c>
      <c r="E10" s="114">
        <f t="shared" si="0"/>
        <v>11576.075738058527</v>
      </c>
      <c r="F10" s="114">
        <f t="shared" si="0"/>
        <v>11576.075738058527</v>
      </c>
      <c r="G10" s="114">
        <f t="shared" si="0"/>
        <v>11576.075738058527</v>
      </c>
      <c r="H10" s="114">
        <f t="shared" si="0"/>
        <v>9240.4866331586363</v>
      </c>
      <c r="I10" s="114">
        <f t="shared" si="0"/>
        <v>9240.4866331586363</v>
      </c>
      <c r="J10" s="114">
        <f t="shared" si="0"/>
        <v>9235.1747820011733</v>
      </c>
      <c r="K10" s="114">
        <f t="shared" si="0"/>
        <v>8064.4928800961261</v>
      </c>
      <c r="L10" s="114">
        <f t="shared" si="0"/>
        <v>7305.9306119649045</v>
      </c>
      <c r="M10" s="114">
        <f t="shared" si="0"/>
        <v>7305.9308457881025</v>
      </c>
      <c r="N10" s="114">
        <f t="shared" si="0"/>
        <v>7166.7442550206624</v>
      </c>
      <c r="O10" s="114">
        <f t="shared" si="0"/>
        <v>4958.3201601289684</v>
      </c>
      <c r="P10" s="114">
        <f t="shared" si="0"/>
        <v>4958.3201601289684</v>
      </c>
      <c r="Q10" s="114">
        <f t="shared" si="0"/>
        <v>4958.3201601289684</v>
      </c>
      <c r="R10" s="114">
        <f t="shared" si="0"/>
        <v>4958.3201601289684</v>
      </c>
      <c r="S10" s="114">
        <f t="shared" si="0"/>
        <v>4958.3201601289684</v>
      </c>
      <c r="T10" s="114">
        <f t="shared" si="0"/>
        <v>4120.8316768286304</v>
      </c>
      <c r="U10" s="114">
        <f t="shared" si="0"/>
        <v>4120.8316768286304</v>
      </c>
      <c r="V10" s="114">
        <f t="shared" si="0"/>
        <v>4120.8316768286304</v>
      </c>
      <c r="W10" s="114">
        <f t="shared" si="0"/>
        <v>2854.0435293506289</v>
      </c>
      <c r="X10" s="114">
        <f t="shared" si="0"/>
        <v>2688.8739410671942</v>
      </c>
      <c r="Y10" s="114">
        <f t="shared" si="0"/>
        <v>1382.0015748903918</v>
      </c>
      <c r="Z10" s="114">
        <f t="shared" si="0"/>
        <v>1382.0015748903918</v>
      </c>
      <c r="AA10" s="114">
        <f t="shared" si="0"/>
        <v>1382.0015748903918</v>
      </c>
      <c r="AB10" s="114">
        <f t="shared" si="0"/>
        <v>1382.0015748903918</v>
      </c>
      <c r="AC10" s="114">
        <f t="shared" si="0"/>
        <v>1382.0015748903918</v>
      </c>
      <c r="AD10" s="114">
        <f t="shared" si="0"/>
        <v>0</v>
      </c>
      <c r="AE10" s="114">
        <f t="shared" si="0"/>
        <v>0</v>
      </c>
      <c r="AF10" s="114">
        <f t="shared" si="0"/>
        <v>0</v>
      </c>
      <c r="AG10" s="114">
        <f t="shared" si="0"/>
        <v>0</v>
      </c>
      <c r="AH10" s="114">
        <f t="shared" si="0"/>
        <v>0</v>
      </c>
      <c r="AI10" s="114">
        <f t="shared" si="0"/>
        <v>0</v>
      </c>
      <c r="AJ10" s="114">
        <f t="shared" si="0"/>
        <v>0</v>
      </c>
      <c r="AK10" s="114">
        <f t="shared" si="0"/>
        <v>0</v>
      </c>
      <c r="AL10" s="114">
        <f t="shared" si="0"/>
        <v>141894.49503136432</v>
      </c>
    </row>
    <row r="11" spans="1:38" x14ac:dyDescent="0.3">
      <c r="A11" s="4" t="s">
        <v>38</v>
      </c>
      <c r="B11" s="5"/>
      <c r="C11" s="27"/>
      <c r="D11" s="27"/>
      <c r="E11" s="27">
        <v>0</v>
      </c>
      <c r="F11" s="27">
        <f>$E10-F10</f>
        <v>0</v>
      </c>
      <c r="G11" s="27">
        <f t="shared" ref="G11:AK11" si="1">$E10-G10</f>
        <v>0</v>
      </c>
      <c r="H11" s="27">
        <f t="shared" si="1"/>
        <v>2335.589104899891</v>
      </c>
      <c r="I11" s="27">
        <f t="shared" si="1"/>
        <v>2335.589104899891</v>
      </c>
      <c r="J11" s="27">
        <f t="shared" si="1"/>
        <v>2340.9009560573541</v>
      </c>
      <c r="K11" s="27">
        <f t="shared" si="1"/>
        <v>3511.5828579624012</v>
      </c>
      <c r="L11" s="27">
        <f t="shared" si="1"/>
        <v>4270.1451260936228</v>
      </c>
      <c r="M11" s="27">
        <f t="shared" si="1"/>
        <v>4270.1448922704249</v>
      </c>
      <c r="N11" s="27">
        <f t="shared" si="1"/>
        <v>4409.3314830378649</v>
      </c>
      <c r="O11" s="27">
        <f t="shared" si="1"/>
        <v>6617.755577929559</v>
      </c>
      <c r="P11" s="27">
        <f t="shared" si="1"/>
        <v>6617.755577929559</v>
      </c>
      <c r="Q11" s="27">
        <f t="shared" si="1"/>
        <v>6617.755577929559</v>
      </c>
      <c r="R11" s="27">
        <f t="shared" si="1"/>
        <v>6617.755577929559</v>
      </c>
      <c r="S11" s="27">
        <f t="shared" si="1"/>
        <v>6617.755577929559</v>
      </c>
      <c r="T11" s="27">
        <f t="shared" si="1"/>
        <v>7455.2440612298969</v>
      </c>
      <c r="U11" s="27">
        <f t="shared" si="1"/>
        <v>7455.2440612298969</v>
      </c>
      <c r="V11" s="27">
        <f t="shared" si="1"/>
        <v>7455.2440612298969</v>
      </c>
      <c r="W11" s="27">
        <f t="shared" si="1"/>
        <v>8722.0322087078985</v>
      </c>
      <c r="X11" s="27">
        <f t="shared" si="1"/>
        <v>8887.2017969913322</v>
      </c>
      <c r="Y11" s="27">
        <f t="shared" si="1"/>
        <v>10194.074163168136</v>
      </c>
      <c r="Z11" s="27">
        <f t="shared" si="1"/>
        <v>10194.074163168136</v>
      </c>
      <c r="AA11" s="27">
        <f t="shared" si="1"/>
        <v>10194.074163168136</v>
      </c>
      <c r="AB11" s="27">
        <f t="shared" si="1"/>
        <v>10194.074163168136</v>
      </c>
      <c r="AC11" s="27">
        <f t="shared" si="1"/>
        <v>10194.074163168136</v>
      </c>
      <c r="AD11" s="27">
        <f t="shared" si="1"/>
        <v>11576.075738058527</v>
      </c>
      <c r="AE11" s="27">
        <f t="shared" si="1"/>
        <v>11576.075738058527</v>
      </c>
      <c r="AF11" s="27">
        <f t="shared" si="1"/>
        <v>11576.075738058527</v>
      </c>
      <c r="AG11" s="27">
        <f t="shared" si="1"/>
        <v>11576.075738058527</v>
      </c>
      <c r="AH11" s="27">
        <f t="shared" si="1"/>
        <v>11576.075738058527</v>
      </c>
      <c r="AI11" s="27">
        <f t="shared" si="1"/>
        <v>11576.075738058527</v>
      </c>
      <c r="AJ11" s="27">
        <f t="shared" si="1"/>
        <v>11576.075738058527</v>
      </c>
      <c r="AK11" s="27">
        <f t="shared" si="1"/>
        <v>11576.075738058527</v>
      </c>
      <c r="AL11" s="27"/>
    </row>
    <row r="12" spans="1:38" x14ac:dyDescent="0.3">
      <c r="A12" s="7" t="s">
        <v>3</v>
      </c>
      <c r="B12" s="24">
        <f>SUMPRODUCT(B6:B9,C6:C9)/C10</f>
        <v>15.02332533744913</v>
      </c>
    </row>
    <row r="13" spans="1:38" x14ac:dyDescent="0.3">
      <c r="A13" s="50"/>
      <c r="B13" s="51"/>
    </row>
    <row r="14" spans="1:38" x14ac:dyDescent="0.3">
      <c r="A14" s="49" t="s">
        <v>342</v>
      </c>
      <c r="B14" s="51"/>
    </row>
    <row r="15" spans="1:38" ht="15.75" customHeight="1" x14ac:dyDescent="0.3">
      <c r="A15" s="202" t="s">
        <v>2</v>
      </c>
      <c r="B15" s="202" t="s">
        <v>0</v>
      </c>
      <c r="C15" s="202" t="s">
        <v>195</v>
      </c>
      <c r="D15" s="165"/>
      <c r="E15" s="213" t="s">
        <v>62</v>
      </c>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08" t="s">
        <v>1</v>
      </c>
    </row>
    <row r="16" spans="1:38" x14ac:dyDescent="0.3">
      <c r="A16" s="203"/>
      <c r="B16" s="203"/>
      <c r="C16" s="203"/>
      <c r="D16" s="164"/>
      <c r="E16" s="1">
        <v>2018</v>
      </c>
      <c r="F16" s="1">
        <v>2019</v>
      </c>
      <c r="G16" s="1">
        <v>2020</v>
      </c>
      <c r="H16" s="1">
        <v>2021</v>
      </c>
      <c r="I16" s="1">
        <v>2022</v>
      </c>
      <c r="J16" s="1">
        <v>2023</v>
      </c>
      <c r="K16" s="1">
        <v>2024</v>
      </c>
      <c r="L16" s="1">
        <v>2025</v>
      </c>
      <c r="M16" s="1">
        <v>2026</v>
      </c>
      <c r="N16" s="1">
        <v>2027</v>
      </c>
      <c r="O16" s="1">
        <v>2028</v>
      </c>
      <c r="P16" s="1">
        <v>2029</v>
      </c>
      <c r="Q16" s="1">
        <v>2030</v>
      </c>
      <c r="R16" s="1">
        <v>2031</v>
      </c>
      <c r="S16" s="1">
        <v>2032</v>
      </c>
      <c r="T16" s="1">
        <v>2033</v>
      </c>
      <c r="U16" s="1">
        <v>2034</v>
      </c>
      <c r="V16" s="1">
        <v>2035</v>
      </c>
      <c r="W16" s="1">
        <v>2036</v>
      </c>
      <c r="X16" s="1">
        <v>2037</v>
      </c>
      <c r="Y16" s="1">
        <v>2038</v>
      </c>
      <c r="Z16" s="1">
        <v>2039</v>
      </c>
      <c r="AA16" s="1">
        <v>2040</v>
      </c>
      <c r="AB16" s="1">
        <v>2041</v>
      </c>
      <c r="AC16" s="1">
        <v>2042</v>
      </c>
      <c r="AD16" s="1">
        <v>2043</v>
      </c>
      <c r="AE16" s="1">
        <v>2044</v>
      </c>
      <c r="AF16" s="1">
        <v>2045</v>
      </c>
      <c r="AG16" s="1">
        <v>2046</v>
      </c>
      <c r="AH16" s="1">
        <v>2047</v>
      </c>
      <c r="AI16" s="1">
        <v>2048</v>
      </c>
      <c r="AJ16" s="1">
        <v>2049</v>
      </c>
      <c r="AK16" s="1">
        <v>2050</v>
      </c>
      <c r="AL16" s="209"/>
    </row>
    <row r="17" spans="1:38" x14ac:dyDescent="0.3">
      <c r="A17" s="10" t="s">
        <v>58</v>
      </c>
      <c r="B17" s="23">
        <v>10</v>
      </c>
      <c r="C17" s="100">
        <v>101682.62565000101</v>
      </c>
      <c r="D17" s="145">
        <v>1</v>
      </c>
      <c r="E17" s="100">
        <v>101682.62788009644</v>
      </c>
      <c r="F17" s="100">
        <v>101682.62788009644</v>
      </c>
      <c r="G17" s="100">
        <v>101682.62788009644</v>
      </c>
      <c r="H17" s="100">
        <v>101682.62788009644</v>
      </c>
      <c r="I17" s="100">
        <v>101682.62788009644</v>
      </c>
      <c r="J17" s="100">
        <v>101682.62788009644</v>
      </c>
      <c r="K17" s="100">
        <v>101682.62788009644</v>
      </c>
      <c r="L17" s="100">
        <v>101682.62788009644</v>
      </c>
      <c r="M17" s="100">
        <v>101682.62788009644</v>
      </c>
      <c r="N17" s="100">
        <v>101682.62788009644</v>
      </c>
      <c r="O17" s="100">
        <v>0</v>
      </c>
      <c r="P17" s="100">
        <v>0</v>
      </c>
      <c r="Q17" s="100">
        <v>0</v>
      </c>
      <c r="R17" s="100">
        <v>0</v>
      </c>
      <c r="S17" s="100">
        <v>0</v>
      </c>
      <c r="T17" s="100">
        <v>0</v>
      </c>
      <c r="U17" s="100">
        <v>0</v>
      </c>
      <c r="V17" s="100">
        <v>0</v>
      </c>
      <c r="W17" s="100">
        <v>0</v>
      </c>
      <c r="X17" s="100">
        <v>0</v>
      </c>
      <c r="Y17" s="100">
        <v>0</v>
      </c>
      <c r="Z17" s="100">
        <v>0</v>
      </c>
      <c r="AA17" s="100">
        <v>0</v>
      </c>
      <c r="AB17" s="100">
        <v>0</v>
      </c>
      <c r="AC17" s="100">
        <v>0</v>
      </c>
      <c r="AD17" s="100">
        <v>0</v>
      </c>
      <c r="AE17" s="100">
        <v>0</v>
      </c>
      <c r="AF17" s="100">
        <v>0</v>
      </c>
      <c r="AG17" s="100">
        <v>0</v>
      </c>
      <c r="AH17" s="100">
        <v>0</v>
      </c>
      <c r="AI17" s="100">
        <v>0</v>
      </c>
      <c r="AJ17" s="100">
        <v>0</v>
      </c>
      <c r="AK17" s="100">
        <v>0</v>
      </c>
      <c r="AL17" s="25">
        <f t="shared" ref="AL17:AL33" si="2">SUM(E17:AK17)</f>
        <v>1016826.2788009644</v>
      </c>
    </row>
    <row r="18" spans="1:38" x14ac:dyDescent="0.3">
      <c r="A18" s="10" t="s">
        <v>282</v>
      </c>
      <c r="B18" s="23">
        <v>9</v>
      </c>
      <c r="C18" s="100">
        <v>26369.884393820183</v>
      </c>
      <c r="D18" s="145">
        <v>1</v>
      </c>
      <c r="E18" s="100">
        <v>26369.884843111038</v>
      </c>
      <c r="F18" s="100">
        <v>26369.884843111038</v>
      </c>
      <c r="G18" s="100">
        <v>26369.884843111038</v>
      </c>
      <c r="H18" s="100">
        <v>26369.884843111038</v>
      </c>
      <c r="I18" s="100">
        <v>26369.884843111038</v>
      </c>
      <c r="J18" s="100">
        <v>26369.884843111038</v>
      </c>
      <c r="K18" s="100">
        <v>26369.884843111038</v>
      </c>
      <c r="L18" s="100">
        <v>26369.884843111038</v>
      </c>
      <c r="M18" s="100">
        <v>26369.884843111038</v>
      </c>
      <c r="N18" s="100">
        <v>0</v>
      </c>
      <c r="O18" s="100">
        <v>0</v>
      </c>
      <c r="P18" s="100">
        <v>0</v>
      </c>
      <c r="Q18" s="100">
        <v>0</v>
      </c>
      <c r="R18" s="100">
        <v>0</v>
      </c>
      <c r="S18" s="100">
        <v>0</v>
      </c>
      <c r="T18" s="100">
        <v>0</v>
      </c>
      <c r="U18" s="100">
        <v>0</v>
      </c>
      <c r="V18" s="100">
        <v>0</v>
      </c>
      <c r="W18" s="100">
        <v>0</v>
      </c>
      <c r="X18" s="100">
        <v>0</v>
      </c>
      <c r="Y18" s="100">
        <v>0</v>
      </c>
      <c r="Z18" s="100">
        <v>0</v>
      </c>
      <c r="AA18" s="100">
        <v>0</v>
      </c>
      <c r="AB18" s="100">
        <v>0</v>
      </c>
      <c r="AC18" s="100">
        <v>0</v>
      </c>
      <c r="AD18" s="100">
        <v>0</v>
      </c>
      <c r="AE18" s="100">
        <v>0</v>
      </c>
      <c r="AF18" s="100">
        <v>0</v>
      </c>
      <c r="AG18" s="100">
        <v>0</v>
      </c>
      <c r="AH18" s="100">
        <v>0</v>
      </c>
      <c r="AI18" s="100">
        <v>0</v>
      </c>
      <c r="AJ18" s="100">
        <v>0</v>
      </c>
      <c r="AK18" s="100">
        <v>0</v>
      </c>
      <c r="AL18" s="25">
        <f t="shared" si="2"/>
        <v>237328.96358799934</v>
      </c>
    </row>
    <row r="19" spans="1:38" x14ac:dyDescent="0.3">
      <c r="A19" s="10" t="s">
        <v>255</v>
      </c>
      <c r="B19" s="23">
        <v>15</v>
      </c>
      <c r="C19" s="100">
        <v>141536.46111047207</v>
      </c>
      <c r="D19" s="145">
        <v>1</v>
      </c>
      <c r="E19" s="100">
        <v>141536.46120855212</v>
      </c>
      <c r="F19" s="100">
        <v>141536.46120855212</v>
      </c>
      <c r="G19" s="100">
        <v>141536.46120855212</v>
      </c>
      <c r="H19" s="100">
        <v>141536.46120855212</v>
      </c>
      <c r="I19" s="100">
        <v>141536.46120855212</v>
      </c>
      <c r="J19" s="100">
        <v>141536.46120855212</v>
      </c>
      <c r="K19" s="100">
        <v>141536.46120855212</v>
      </c>
      <c r="L19" s="100">
        <v>141536.46120855212</v>
      </c>
      <c r="M19" s="100">
        <v>141536.46120855212</v>
      </c>
      <c r="N19" s="100">
        <v>141536.46120855212</v>
      </c>
      <c r="O19" s="100">
        <v>141536.46120855212</v>
      </c>
      <c r="P19" s="100">
        <v>141536.46120855212</v>
      </c>
      <c r="Q19" s="100">
        <v>141536.46120855212</v>
      </c>
      <c r="R19" s="100">
        <v>141536.46120855212</v>
      </c>
      <c r="S19" s="100">
        <v>141536.46120855212</v>
      </c>
      <c r="T19" s="100">
        <v>0</v>
      </c>
      <c r="U19" s="100">
        <v>0</v>
      </c>
      <c r="V19" s="100">
        <v>0</v>
      </c>
      <c r="W19" s="100">
        <v>0</v>
      </c>
      <c r="X19" s="100">
        <v>0</v>
      </c>
      <c r="Y19" s="100">
        <v>0</v>
      </c>
      <c r="Z19" s="100">
        <v>0</v>
      </c>
      <c r="AA19" s="100">
        <v>0</v>
      </c>
      <c r="AB19" s="100">
        <v>0</v>
      </c>
      <c r="AC19" s="100">
        <v>0</v>
      </c>
      <c r="AD19" s="100">
        <v>0</v>
      </c>
      <c r="AE19" s="100">
        <v>0</v>
      </c>
      <c r="AF19" s="100">
        <v>0</v>
      </c>
      <c r="AG19" s="100">
        <v>0</v>
      </c>
      <c r="AH19" s="100">
        <v>0</v>
      </c>
      <c r="AI19" s="100">
        <v>0</v>
      </c>
      <c r="AJ19" s="100">
        <v>0</v>
      </c>
      <c r="AK19" s="100">
        <v>0</v>
      </c>
      <c r="AL19" s="25">
        <f t="shared" si="2"/>
        <v>2123046.9181282818</v>
      </c>
    </row>
    <row r="20" spans="1:38" x14ac:dyDescent="0.3">
      <c r="A20" s="10" t="s">
        <v>254</v>
      </c>
      <c r="B20" s="23">
        <v>25</v>
      </c>
      <c r="C20" s="100">
        <v>113292.87083659541</v>
      </c>
      <c r="D20" s="145">
        <v>1</v>
      </c>
      <c r="E20" s="100">
        <v>113292.87068989361</v>
      </c>
      <c r="F20" s="100">
        <v>113292.87068989361</v>
      </c>
      <c r="G20" s="100">
        <v>113292.87068989361</v>
      </c>
      <c r="H20" s="100">
        <v>113292.87068989361</v>
      </c>
      <c r="I20" s="100">
        <v>113292.87068989361</v>
      </c>
      <c r="J20" s="100">
        <v>113292.87068989361</v>
      </c>
      <c r="K20" s="100">
        <v>113292.87068989361</v>
      </c>
      <c r="L20" s="100">
        <v>113292.87068989361</v>
      </c>
      <c r="M20" s="100">
        <v>113292.87068989361</v>
      </c>
      <c r="N20" s="100">
        <v>113292.87068989361</v>
      </c>
      <c r="O20" s="100">
        <v>113292.87068989361</v>
      </c>
      <c r="P20" s="100">
        <v>113292.87068989361</v>
      </c>
      <c r="Q20" s="100">
        <v>113292.87068989361</v>
      </c>
      <c r="R20" s="100">
        <v>113292.87068989361</v>
      </c>
      <c r="S20" s="100">
        <v>113292.87068989361</v>
      </c>
      <c r="T20" s="100">
        <v>113292.87068989361</v>
      </c>
      <c r="U20" s="100">
        <v>113292.87068989361</v>
      </c>
      <c r="V20" s="100">
        <v>113292.87068989361</v>
      </c>
      <c r="W20" s="100">
        <v>113292.87068989361</v>
      </c>
      <c r="X20" s="100">
        <v>113292.87068989361</v>
      </c>
      <c r="Y20" s="100">
        <v>113292.87068989361</v>
      </c>
      <c r="Z20" s="100">
        <v>113292.87068989361</v>
      </c>
      <c r="AA20" s="100">
        <v>113292.87068989361</v>
      </c>
      <c r="AB20" s="100">
        <v>113292.87068989361</v>
      </c>
      <c r="AC20" s="100">
        <v>113292.87068989361</v>
      </c>
      <c r="AD20" s="100">
        <v>0</v>
      </c>
      <c r="AE20" s="100">
        <v>0</v>
      </c>
      <c r="AF20" s="100">
        <v>0</v>
      </c>
      <c r="AG20" s="100">
        <v>0</v>
      </c>
      <c r="AH20" s="100">
        <v>0</v>
      </c>
      <c r="AI20" s="100">
        <v>0</v>
      </c>
      <c r="AJ20" s="100">
        <v>0</v>
      </c>
      <c r="AK20" s="100">
        <v>0</v>
      </c>
      <c r="AL20" s="25">
        <f t="shared" si="2"/>
        <v>2832321.7672473402</v>
      </c>
    </row>
    <row r="21" spans="1:38" x14ac:dyDescent="0.3">
      <c r="A21" s="10" t="s">
        <v>283</v>
      </c>
      <c r="B21" s="23">
        <v>25</v>
      </c>
      <c r="C21" s="100">
        <v>746.70127444517732</v>
      </c>
      <c r="D21" s="145">
        <v>1</v>
      </c>
      <c r="E21" s="100">
        <v>746.70127868652344</v>
      </c>
      <c r="F21" s="100">
        <v>746.70127868652344</v>
      </c>
      <c r="G21" s="100">
        <v>746.70127868652344</v>
      </c>
      <c r="H21" s="100">
        <v>746.70127868652344</v>
      </c>
      <c r="I21" s="100">
        <v>746.70127868652344</v>
      </c>
      <c r="J21" s="100">
        <v>746.70127868652344</v>
      </c>
      <c r="K21" s="100">
        <v>746.70127868652344</v>
      </c>
      <c r="L21" s="100">
        <v>746.70127868652344</v>
      </c>
      <c r="M21" s="100">
        <v>746.70127868652344</v>
      </c>
      <c r="N21" s="100">
        <v>746.70127868652344</v>
      </c>
      <c r="O21" s="100">
        <v>746.70127868652344</v>
      </c>
      <c r="P21" s="100">
        <v>746.70127868652344</v>
      </c>
      <c r="Q21" s="100">
        <v>746.70127868652344</v>
      </c>
      <c r="R21" s="100">
        <v>746.70127868652344</v>
      </c>
      <c r="S21" s="100">
        <v>746.70127868652344</v>
      </c>
      <c r="T21" s="100">
        <v>746.70127868652344</v>
      </c>
      <c r="U21" s="100">
        <v>746.70127868652344</v>
      </c>
      <c r="V21" s="100">
        <v>746.70127868652344</v>
      </c>
      <c r="W21" s="100">
        <v>746.70127868652344</v>
      </c>
      <c r="X21" s="100">
        <v>746.70127868652344</v>
      </c>
      <c r="Y21" s="100">
        <v>746.70127868652344</v>
      </c>
      <c r="Z21" s="100">
        <v>746.70127868652344</v>
      </c>
      <c r="AA21" s="100">
        <v>746.70127868652344</v>
      </c>
      <c r="AB21" s="100">
        <v>746.70127868652344</v>
      </c>
      <c r="AC21" s="100">
        <v>746.70127868652344</v>
      </c>
      <c r="AD21" s="100">
        <v>0</v>
      </c>
      <c r="AE21" s="100">
        <v>0</v>
      </c>
      <c r="AF21" s="100">
        <v>0</v>
      </c>
      <c r="AG21" s="100">
        <v>0</v>
      </c>
      <c r="AH21" s="100">
        <v>0</v>
      </c>
      <c r="AI21" s="100">
        <v>0</v>
      </c>
      <c r="AJ21" s="100">
        <v>0</v>
      </c>
      <c r="AK21" s="100">
        <v>0</v>
      </c>
      <c r="AL21" s="25">
        <f t="shared" si="2"/>
        <v>18667.531967163086</v>
      </c>
    </row>
    <row r="22" spans="1:38" x14ac:dyDescent="0.3">
      <c r="A22" s="10" t="s">
        <v>284</v>
      </c>
      <c r="B22" s="23">
        <v>25</v>
      </c>
      <c r="C22" s="100">
        <v>16492.606841675712</v>
      </c>
      <c r="D22" s="145">
        <v>1</v>
      </c>
      <c r="E22" s="100">
        <v>16492.606773376465</v>
      </c>
      <c r="F22" s="100">
        <v>16492.606773376465</v>
      </c>
      <c r="G22" s="100">
        <v>16492.606773376465</v>
      </c>
      <c r="H22" s="100">
        <v>16492.606773376465</v>
      </c>
      <c r="I22" s="100">
        <v>16492.606773376465</v>
      </c>
      <c r="J22" s="100">
        <v>16492.606773376465</v>
      </c>
      <c r="K22" s="100">
        <v>16492.606773376465</v>
      </c>
      <c r="L22" s="100">
        <v>16492.606773376465</v>
      </c>
      <c r="M22" s="129">
        <v>5151.2986450195313</v>
      </c>
      <c r="N22" s="100">
        <v>5151.2986450195313</v>
      </c>
      <c r="O22" s="100">
        <v>5151.2986450195313</v>
      </c>
      <c r="P22" s="100">
        <v>5151.2986450195313</v>
      </c>
      <c r="Q22" s="100">
        <v>5151.2986450195313</v>
      </c>
      <c r="R22" s="100">
        <v>5151.2986450195313</v>
      </c>
      <c r="S22" s="100">
        <v>5151.2986450195313</v>
      </c>
      <c r="T22" s="100">
        <v>5151.2986450195313</v>
      </c>
      <c r="U22" s="100">
        <v>5151.2986450195313</v>
      </c>
      <c r="V22" s="100">
        <v>5151.2986450195313</v>
      </c>
      <c r="W22" s="100">
        <v>5151.2986450195313</v>
      </c>
      <c r="X22" s="100">
        <v>5151.2986450195313</v>
      </c>
      <c r="Y22" s="100">
        <v>5151.2986450195313</v>
      </c>
      <c r="Z22" s="100">
        <v>5151.2986450195313</v>
      </c>
      <c r="AA22" s="100">
        <v>5151.2986450195313</v>
      </c>
      <c r="AB22" s="100">
        <v>5151.2986450195313</v>
      </c>
      <c r="AC22" s="100">
        <v>5151.2986450195313</v>
      </c>
      <c r="AD22" s="100">
        <v>0</v>
      </c>
      <c r="AE22" s="100">
        <v>0</v>
      </c>
      <c r="AF22" s="100">
        <v>0</v>
      </c>
      <c r="AG22" s="100">
        <v>0</v>
      </c>
      <c r="AH22" s="100">
        <v>0</v>
      </c>
      <c r="AI22" s="100">
        <v>0</v>
      </c>
      <c r="AJ22" s="100">
        <v>0</v>
      </c>
      <c r="AK22" s="100">
        <v>0</v>
      </c>
      <c r="AL22" s="25">
        <f t="shared" si="2"/>
        <v>219512.93115234375</v>
      </c>
    </row>
    <row r="23" spans="1:38" x14ac:dyDescent="0.3">
      <c r="A23" s="10" t="s">
        <v>268</v>
      </c>
      <c r="B23" s="23">
        <v>25</v>
      </c>
      <c r="C23" s="100">
        <v>49280.841413695809</v>
      </c>
      <c r="D23" s="145">
        <v>1</v>
      </c>
      <c r="E23" s="100">
        <v>49280.841430515051</v>
      </c>
      <c r="F23" s="100">
        <v>49280.841430515051</v>
      </c>
      <c r="G23" s="100">
        <v>49280.841430515051</v>
      </c>
      <c r="H23" s="100">
        <v>49280.841430515051</v>
      </c>
      <c r="I23" s="100">
        <v>49280.841430515051</v>
      </c>
      <c r="J23" s="100">
        <v>49280.841430515051</v>
      </c>
      <c r="K23" s="100">
        <v>49280.841430515051</v>
      </c>
      <c r="L23" s="100">
        <v>49280.841430515051</v>
      </c>
      <c r="M23" s="100">
        <v>49280.841430515051</v>
      </c>
      <c r="N23" s="100">
        <v>49280.841430515051</v>
      </c>
      <c r="O23" s="100">
        <v>49280.841430515051</v>
      </c>
      <c r="P23" s="100">
        <v>49280.841430515051</v>
      </c>
      <c r="Q23" s="100">
        <v>49280.841430515051</v>
      </c>
      <c r="R23" s="100">
        <v>49280.841430515051</v>
      </c>
      <c r="S23" s="100">
        <v>49280.841430515051</v>
      </c>
      <c r="T23" s="100">
        <v>49280.841430515051</v>
      </c>
      <c r="U23" s="100">
        <v>49280.841430515051</v>
      </c>
      <c r="V23" s="100">
        <v>49280.841430515051</v>
      </c>
      <c r="W23" s="100">
        <v>49280.841430515051</v>
      </c>
      <c r="X23" s="100">
        <v>49280.841430515051</v>
      </c>
      <c r="Y23" s="100">
        <v>49280.841430515051</v>
      </c>
      <c r="Z23" s="100">
        <v>49280.841430515051</v>
      </c>
      <c r="AA23" s="100">
        <v>49280.841430515051</v>
      </c>
      <c r="AB23" s="100">
        <v>49280.841430515051</v>
      </c>
      <c r="AC23" s="100">
        <v>49280.841430515051</v>
      </c>
      <c r="AD23" s="100">
        <v>0</v>
      </c>
      <c r="AE23" s="100">
        <v>0</v>
      </c>
      <c r="AF23" s="100">
        <v>0</v>
      </c>
      <c r="AG23" s="100">
        <v>0</v>
      </c>
      <c r="AH23" s="100">
        <v>0</v>
      </c>
      <c r="AI23" s="100">
        <v>0</v>
      </c>
      <c r="AJ23" s="100">
        <v>0</v>
      </c>
      <c r="AK23" s="100">
        <v>0</v>
      </c>
      <c r="AL23" s="25">
        <f t="shared" si="2"/>
        <v>1232021.0357628763</v>
      </c>
    </row>
    <row r="24" spans="1:38" x14ac:dyDescent="0.3">
      <c r="A24" s="10" t="s">
        <v>285</v>
      </c>
      <c r="B24" s="23">
        <v>20</v>
      </c>
      <c r="C24" s="100">
        <v>31818.979010192132</v>
      </c>
      <c r="D24" s="145">
        <v>1</v>
      </c>
      <c r="E24" s="100">
        <v>31818.978640556335</v>
      </c>
      <c r="F24" s="100">
        <v>31818.978640556335</v>
      </c>
      <c r="G24" s="100">
        <v>31818.978640556335</v>
      </c>
      <c r="H24" s="100">
        <v>31818.978640556335</v>
      </c>
      <c r="I24" s="100">
        <v>31818.978640556335</v>
      </c>
      <c r="J24" s="100">
        <v>31818.978640556335</v>
      </c>
      <c r="K24" s="100">
        <v>31818.978640556335</v>
      </c>
      <c r="L24" s="100">
        <v>31818.978640556335</v>
      </c>
      <c r="M24" s="100">
        <v>31818.978640556335</v>
      </c>
      <c r="N24" s="100">
        <v>31818.978640556335</v>
      </c>
      <c r="O24" s="100">
        <v>31818.978640556335</v>
      </c>
      <c r="P24" s="100">
        <v>31818.978640556335</v>
      </c>
      <c r="Q24" s="100">
        <v>31818.978640556335</v>
      </c>
      <c r="R24" s="100">
        <v>31818.978640556335</v>
      </c>
      <c r="S24" s="100">
        <v>31818.978640556335</v>
      </c>
      <c r="T24" s="100">
        <v>31818.978640556335</v>
      </c>
      <c r="U24" s="100">
        <v>31818.978640556335</v>
      </c>
      <c r="V24" s="100">
        <v>31818.978640556335</v>
      </c>
      <c r="W24" s="100">
        <v>31818.978640556335</v>
      </c>
      <c r="X24" s="100">
        <v>31818.978640556335</v>
      </c>
      <c r="Y24" s="100">
        <v>0</v>
      </c>
      <c r="Z24" s="100">
        <v>0</v>
      </c>
      <c r="AA24" s="100">
        <v>0</v>
      </c>
      <c r="AB24" s="100">
        <v>0</v>
      </c>
      <c r="AC24" s="100">
        <v>0</v>
      </c>
      <c r="AD24" s="100">
        <v>0</v>
      </c>
      <c r="AE24" s="100">
        <v>0</v>
      </c>
      <c r="AF24" s="100">
        <v>0</v>
      </c>
      <c r="AG24" s="100">
        <v>0</v>
      </c>
      <c r="AH24" s="100">
        <v>0</v>
      </c>
      <c r="AI24" s="100">
        <v>0</v>
      </c>
      <c r="AJ24" s="100">
        <v>0</v>
      </c>
      <c r="AK24" s="100">
        <v>0</v>
      </c>
      <c r="AL24" s="25">
        <f t="shared" si="2"/>
        <v>636379.57281112671</v>
      </c>
    </row>
    <row r="25" spans="1:38" x14ac:dyDescent="0.3">
      <c r="A25" s="10" t="s">
        <v>261</v>
      </c>
      <c r="B25" s="23">
        <v>25</v>
      </c>
      <c r="C25" s="100">
        <v>237.60402160077712</v>
      </c>
      <c r="D25" s="145">
        <v>1</v>
      </c>
      <c r="E25" s="100">
        <v>237.60402395948768</v>
      </c>
      <c r="F25" s="100">
        <v>237.60402395948768</v>
      </c>
      <c r="G25" s="100">
        <v>237.60402395948768</v>
      </c>
      <c r="H25" s="100">
        <v>237.60402395948768</v>
      </c>
      <c r="I25" s="100">
        <v>237.60402395948768</v>
      </c>
      <c r="J25" s="100">
        <v>237.60402395948768</v>
      </c>
      <c r="K25" s="100">
        <v>237.60402395948768</v>
      </c>
      <c r="L25" s="100">
        <v>237.60402395948768</v>
      </c>
      <c r="M25" s="100">
        <v>237.60402395948768</v>
      </c>
      <c r="N25" s="100">
        <v>237.60402395948768</v>
      </c>
      <c r="O25" s="100">
        <v>237.60402395948768</v>
      </c>
      <c r="P25" s="100">
        <v>237.60402395948768</v>
      </c>
      <c r="Q25" s="100">
        <v>237.60402395948768</v>
      </c>
      <c r="R25" s="100">
        <v>237.60402395948768</v>
      </c>
      <c r="S25" s="100">
        <v>237.60402395948768</v>
      </c>
      <c r="T25" s="100">
        <v>237.60402395948768</v>
      </c>
      <c r="U25" s="100">
        <v>237.60402395948768</v>
      </c>
      <c r="V25" s="100">
        <v>237.60402395948768</v>
      </c>
      <c r="W25" s="100">
        <v>237.60402395948768</v>
      </c>
      <c r="X25" s="100">
        <v>237.60402395948768</v>
      </c>
      <c r="Y25" s="100">
        <v>237.60402395948768</v>
      </c>
      <c r="Z25" s="100">
        <v>237.60402395948768</v>
      </c>
      <c r="AA25" s="100">
        <v>237.60402395948768</v>
      </c>
      <c r="AB25" s="100">
        <v>237.60402395948768</v>
      </c>
      <c r="AC25" s="100">
        <v>237.60402395948768</v>
      </c>
      <c r="AD25" s="100">
        <v>0</v>
      </c>
      <c r="AE25" s="100">
        <v>0</v>
      </c>
      <c r="AF25" s="100">
        <v>0</v>
      </c>
      <c r="AG25" s="100">
        <v>0</v>
      </c>
      <c r="AH25" s="100">
        <v>0</v>
      </c>
      <c r="AI25" s="100">
        <v>0</v>
      </c>
      <c r="AJ25" s="100">
        <v>0</v>
      </c>
      <c r="AK25" s="100">
        <v>0</v>
      </c>
      <c r="AL25" s="25">
        <f t="shared" si="2"/>
        <v>5940.1005989871919</v>
      </c>
    </row>
    <row r="26" spans="1:38" x14ac:dyDescent="0.3">
      <c r="A26" s="10" t="s">
        <v>286</v>
      </c>
      <c r="B26" s="23">
        <v>20</v>
      </c>
      <c r="C26" s="100">
        <v>11654.210526315788</v>
      </c>
      <c r="D26" s="145">
        <v>1</v>
      </c>
      <c r="E26" s="100">
        <v>11654.210624694824</v>
      </c>
      <c r="F26" s="100">
        <v>11654.210624694824</v>
      </c>
      <c r="G26" s="100">
        <v>11654.210624694824</v>
      </c>
      <c r="H26" s="100">
        <v>11654.210624694824</v>
      </c>
      <c r="I26" s="100">
        <v>11654.210624694824</v>
      </c>
      <c r="J26" s="100">
        <v>11654.210624694824</v>
      </c>
      <c r="K26" s="100">
        <v>11654.210624694824</v>
      </c>
      <c r="L26" s="100">
        <v>11654.210624694824</v>
      </c>
      <c r="M26" s="100">
        <v>11654.210624694824</v>
      </c>
      <c r="N26" s="100">
        <v>11654.210624694824</v>
      </c>
      <c r="O26" s="100">
        <v>11654.210624694824</v>
      </c>
      <c r="P26" s="100">
        <v>11654.210624694824</v>
      </c>
      <c r="Q26" s="100">
        <v>11654.210624694824</v>
      </c>
      <c r="R26" s="100">
        <v>11654.210624694824</v>
      </c>
      <c r="S26" s="100">
        <v>11654.210624694824</v>
      </c>
      <c r="T26" s="100">
        <v>11654.210624694824</v>
      </c>
      <c r="U26" s="100">
        <v>11654.210624694824</v>
      </c>
      <c r="V26" s="100">
        <v>11654.210624694824</v>
      </c>
      <c r="W26" s="100">
        <v>11654.210624694824</v>
      </c>
      <c r="X26" s="100">
        <v>11654.210624694824</v>
      </c>
      <c r="Y26" s="100">
        <v>0</v>
      </c>
      <c r="Z26" s="100">
        <v>0</v>
      </c>
      <c r="AA26" s="100">
        <v>0</v>
      </c>
      <c r="AB26" s="100">
        <v>0</v>
      </c>
      <c r="AC26" s="100">
        <v>0</v>
      </c>
      <c r="AD26" s="100">
        <v>0</v>
      </c>
      <c r="AE26" s="100">
        <v>0</v>
      </c>
      <c r="AF26" s="100">
        <v>0</v>
      </c>
      <c r="AG26" s="100">
        <v>0</v>
      </c>
      <c r="AH26" s="100">
        <v>0</v>
      </c>
      <c r="AI26" s="100">
        <v>0</v>
      </c>
      <c r="AJ26" s="100">
        <v>0</v>
      </c>
      <c r="AK26" s="100">
        <v>0</v>
      </c>
      <c r="AL26" s="25">
        <f t="shared" si="2"/>
        <v>233084.21249389648</v>
      </c>
    </row>
    <row r="27" spans="1:38" x14ac:dyDescent="0.3">
      <c r="A27" s="10" t="s">
        <v>287</v>
      </c>
      <c r="B27" s="23">
        <v>20</v>
      </c>
      <c r="C27" s="100">
        <v>457343.89809291792</v>
      </c>
      <c r="D27" s="145">
        <v>1</v>
      </c>
      <c r="E27" s="100">
        <v>457343.89904165268</v>
      </c>
      <c r="F27" s="100">
        <v>457343.89904165268</v>
      </c>
      <c r="G27" s="100">
        <v>457343.89904165268</v>
      </c>
      <c r="H27" s="100">
        <v>457343.89904165268</v>
      </c>
      <c r="I27" s="100">
        <v>457343.89904165268</v>
      </c>
      <c r="J27" s="100">
        <v>457343.89904165268</v>
      </c>
      <c r="K27" s="129">
        <v>56271.352405548096</v>
      </c>
      <c r="L27" s="100">
        <v>56271.352405548096</v>
      </c>
      <c r="M27" s="100">
        <v>56271.352405548096</v>
      </c>
      <c r="N27" s="100">
        <v>56271.352405548096</v>
      </c>
      <c r="O27" s="100">
        <v>56271.352405548096</v>
      </c>
      <c r="P27" s="100">
        <v>56271.352405548096</v>
      </c>
      <c r="Q27" s="100">
        <v>56271.352405548096</v>
      </c>
      <c r="R27" s="100">
        <v>56271.352405548096</v>
      </c>
      <c r="S27" s="100">
        <v>56271.352405548096</v>
      </c>
      <c r="T27" s="100">
        <v>56271.352405548096</v>
      </c>
      <c r="U27" s="100">
        <v>56271.352405548096</v>
      </c>
      <c r="V27" s="100">
        <v>56271.352405548096</v>
      </c>
      <c r="W27" s="100">
        <v>56271.352405548096</v>
      </c>
      <c r="X27" s="100">
        <v>56271.352405548096</v>
      </c>
      <c r="Y27" s="100">
        <v>0</v>
      </c>
      <c r="Z27" s="100">
        <v>0</v>
      </c>
      <c r="AA27" s="100">
        <v>0</v>
      </c>
      <c r="AB27" s="100">
        <v>0</v>
      </c>
      <c r="AC27" s="100">
        <v>0</v>
      </c>
      <c r="AD27" s="100">
        <v>0</v>
      </c>
      <c r="AE27" s="100">
        <v>0</v>
      </c>
      <c r="AF27" s="100">
        <v>0</v>
      </c>
      <c r="AG27" s="100">
        <v>0</v>
      </c>
      <c r="AH27" s="100">
        <v>0</v>
      </c>
      <c r="AI27" s="100">
        <v>0</v>
      </c>
      <c r="AJ27" s="100">
        <v>0</v>
      </c>
      <c r="AK27" s="100">
        <v>0</v>
      </c>
      <c r="AL27" s="25">
        <f t="shared" si="2"/>
        <v>3531862.3279275894</v>
      </c>
    </row>
    <row r="28" spans="1:38" x14ac:dyDescent="0.3">
      <c r="A28" s="10" t="s">
        <v>218</v>
      </c>
      <c r="B28" s="23">
        <v>15</v>
      </c>
      <c r="C28" s="100">
        <v>175.20132184615383</v>
      </c>
      <c r="D28" s="145">
        <v>1</v>
      </c>
      <c r="E28" s="100">
        <v>175.20132315158844</v>
      </c>
      <c r="F28" s="100">
        <v>175.20132315158844</v>
      </c>
      <c r="G28" s="100">
        <v>175.20132315158844</v>
      </c>
      <c r="H28" s="100">
        <v>175.20132315158844</v>
      </c>
      <c r="I28" s="100">
        <v>175.20132315158844</v>
      </c>
      <c r="J28" s="100">
        <v>175.20132315158844</v>
      </c>
      <c r="K28" s="100">
        <v>175.20132315158844</v>
      </c>
      <c r="L28" s="100">
        <v>175.20132315158844</v>
      </c>
      <c r="M28" s="100">
        <v>175.20132315158844</v>
      </c>
      <c r="N28" s="100">
        <v>175.20132315158844</v>
      </c>
      <c r="O28" s="100">
        <v>175.20132315158844</v>
      </c>
      <c r="P28" s="100">
        <v>175.20132315158844</v>
      </c>
      <c r="Q28" s="100">
        <v>175.20132315158844</v>
      </c>
      <c r="R28" s="100">
        <v>175.20132315158844</v>
      </c>
      <c r="S28" s="100">
        <v>175.20132315158844</v>
      </c>
      <c r="T28" s="100">
        <v>0</v>
      </c>
      <c r="U28" s="100">
        <v>0</v>
      </c>
      <c r="V28" s="100">
        <v>0</v>
      </c>
      <c r="W28" s="100">
        <v>0</v>
      </c>
      <c r="X28" s="100">
        <v>0</v>
      </c>
      <c r="Y28" s="100">
        <v>0</v>
      </c>
      <c r="Z28" s="100">
        <v>0</v>
      </c>
      <c r="AA28" s="100">
        <v>0</v>
      </c>
      <c r="AB28" s="100">
        <v>0</v>
      </c>
      <c r="AC28" s="100">
        <v>0</v>
      </c>
      <c r="AD28" s="100">
        <v>0</v>
      </c>
      <c r="AE28" s="100">
        <v>0</v>
      </c>
      <c r="AF28" s="100">
        <v>0</v>
      </c>
      <c r="AG28" s="100">
        <v>0</v>
      </c>
      <c r="AH28" s="100">
        <v>0</v>
      </c>
      <c r="AI28" s="100">
        <v>0</v>
      </c>
      <c r="AJ28" s="100">
        <v>0</v>
      </c>
      <c r="AK28" s="100">
        <v>0</v>
      </c>
      <c r="AL28" s="25">
        <f t="shared" si="2"/>
        <v>2628.0198472738266</v>
      </c>
    </row>
    <row r="29" spans="1:38" x14ac:dyDescent="0.3">
      <c r="A29" s="10" t="s">
        <v>20</v>
      </c>
      <c r="B29" s="23">
        <v>5</v>
      </c>
      <c r="C29" s="100">
        <v>2652.7940000000003</v>
      </c>
      <c r="D29" s="145">
        <v>1</v>
      </c>
      <c r="E29" s="100">
        <v>2652.7939949035645</v>
      </c>
      <c r="F29" s="100">
        <v>2652.7939949035645</v>
      </c>
      <c r="G29" s="100">
        <v>2652.7939949035645</v>
      </c>
      <c r="H29" s="100">
        <v>2652.7939949035645</v>
      </c>
      <c r="I29" s="100">
        <v>2652.7939949035645</v>
      </c>
      <c r="J29" s="100">
        <v>0</v>
      </c>
      <c r="K29" s="100">
        <v>0</v>
      </c>
      <c r="L29" s="100">
        <v>0</v>
      </c>
      <c r="M29" s="100">
        <v>0</v>
      </c>
      <c r="N29" s="100">
        <v>0</v>
      </c>
      <c r="O29" s="100">
        <v>0</v>
      </c>
      <c r="P29" s="100">
        <v>0</v>
      </c>
      <c r="Q29" s="100">
        <v>0</v>
      </c>
      <c r="R29" s="100">
        <v>0</v>
      </c>
      <c r="S29" s="100">
        <v>0</v>
      </c>
      <c r="T29" s="100">
        <v>0</v>
      </c>
      <c r="U29" s="100">
        <v>0</v>
      </c>
      <c r="V29" s="100">
        <v>0</v>
      </c>
      <c r="W29" s="100">
        <v>0</v>
      </c>
      <c r="X29" s="100">
        <v>0</v>
      </c>
      <c r="Y29" s="100">
        <v>0</v>
      </c>
      <c r="Z29" s="100">
        <v>0</v>
      </c>
      <c r="AA29" s="100">
        <v>0</v>
      </c>
      <c r="AB29" s="100">
        <v>0</v>
      </c>
      <c r="AC29" s="100">
        <v>0</v>
      </c>
      <c r="AD29" s="100">
        <v>0</v>
      </c>
      <c r="AE29" s="100">
        <v>0</v>
      </c>
      <c r="AF29" s="100">
        <v>0</v>
      </c>
      <c r="AG29" s="100">
        <v>0</v>
      </c>
      <c r="AH29" s="100">
        <v>0</v>
      </c>
      <c r="AI29" s="100">
        <v>0</v>
      </c>
      <c r="AJ29" s="100">
        <v>0</v>
      </c>
      <c r="AK29" s="100">
        <v>0</v>
      </c>
      <c r="AL29" s="25">
        <f t="shared" si="2"/>
        <v>13263.969974517822</v>
      </c>
    </row>
    <row r="30" spans="1:38" x14ac:dyDescent="0.3">
      <c r="A30" s="10" t="s">
        <v>288</v>
      </c>
      <c r="B30" s="23">
        <v>10</v>
      </c>
      <c r="C30" s="100">
        <v>151.76236673129492</v>
      </c>
      <c r="D30" s="145">
        <v>1</v>
      </c>
      <c r="E30" s="100">
        <v>151.76236724853516</v>
      </c>
      <c r="F30" s="100">
        <v>151.76236724853516</v>
      </c>
      <c r="G30" s="100">
        <v>151.76236724853516</v>
      </c>
      <c r="H30" s="100">
        <v>151.76236724853516</v>
      </c>
      <c r="I30" s="100">
        <v>151.76236724853516</v>
      </c>
      <c r="J30" s="100">
        <v>151.76236724853516</v>
      </c>
      <c r="K30" s="100">
        <v>151.76236724853516</v>
      </c>
      <c r="L30" s="100">
        <v>151.76236724853516</v>
      </c>
      <c r="M30" s="100">
        <v>151.76236724853516</v>
      </c>
      <c r="N30" s="100">
        <v>151.76236724853516</v>
      </c>
      <c r="O30" s="100">
        <v>0</v>
      </c>
      <c r="P30" s="100">
        <v>0</v>
      </c>
      <c r="Q30" s="100">
        <v>0</v>
      </c>
      <c r="R30" s="100">
        <v>0</v>
      </c>
      <c r="S30" s="100">
        <v>0</v>
      </c>
      <c r="T30" s="100">
        <v>0</v>
      </c>
      <c r="U30" s="100">
        <v>0</v>
      </c>
      <c r="V30" s="100">
        <v>0</v>
      </c>
      <c r="W30" s="100">
        <v>0</v>
      </c>
      <c r="X30" s="100">
        <v>0</v>
      </c>
      <c r="Y30" s="100">
        <v>0</v>
      </c>
      <c r="Z30" s="100">
        <v>0</v>
      </c>
      <c r="AA30" s="100">
        <v>0</v>
      </c>
      <c r="AB30" s="100">
        <v>0</v>
      </c>
      <c r="AC30" s="100">
        <v>0</v>
      </c>
      <c r="AD30" s="100">
        <v>0</v>
      </c>
      <c r="AE30" s="100">
        <v>0</v>
      </c>
      <c r="AF30" s="100">
        <v>0</v>
      </c>
      <c r="AG30" s="100">
        <v>0</v>
      </c>
      <c r="AH30" s="100">
        <v>0</v>
      </c>
      <c r="AI30" s="100">
        <v>0</v>
      </c>
      <c r="AJ30" s="100">
        <v>0</v>
      </c>
      <c r="AK30" s="100">
        <v>0</v>
      </c>
      <c r="AL30" s="25">
        <f t="shared" si="2"/>
        <v>1517.6236724853516</v>
      </c>
    </row>
    <row r="31" spans="1:38" x14ac:dyDescent="0.3">
      <c r="A31" s="10" t="s">
        <v>271</v>
      </c>
      <c r="B31" s="23">
        <v>25</v>
      </c>
      <c r="C31" s="100">
        <v>17236.40059437892</v>
      </c>
      <c r="D31" s="145">
        <v>1</v>
      </c>
      <c r="E31" s="100">
        <v>17236.40060518682</v>
      </c>
      <c r="F31" s="100">
        <v>17236.40060518682</v>
      </c>
      <c r="G31" s="100">
        <v>17236.40060518682</v>
      </c>
      <c r="H31" s="100">
        <v>17236.40060518682</v>
      </c>
      <c r="I31" s="100">
        <v>17236.40060518682</v>
      </c>
      <c r="J31" s="100">
        <v>17236.40060518682</v>
      </c>
      <c r="K31" s="100">
        <v>17236.40060518682</v>
      </c>
      <c r="L31" s="100">
        <v>17236.40060518682</v>
      </c>
      <c r="M31" s="100">
        <v>17236.40060518682</v>
      </c>
      <c r="N31" s="100">
        <v>17236.40060518682</v>
      </c>
      <c r="O31" s="100">
        <v>17236.40060518682</v>
      </c>
      <c r="P31" s="100">
        <v>17236.40060518682</v>
      </c>
      <c r="Q31" s="100">
        <v>17236.40060518682</v>
      </c>
      <c r="R31" s="100">
        <v>17236.40060518682</v>
      </c>
      <c r="S31" s="100">
        <v>17236.40060518682</v>
      </c>
      <c r="T31" s="100">
        <v>17236.40060518682</v>
      </c>
      <c r="U31" s="100">
        <v>17236.40060518682</v>
      </c>
      <c r="V31" s="100">
        <v>17236.40060518682</v>
      </c>
      <c r="W31" s="100">
        <v>17236.40060518682</v>
      </c>
      <c r="X31" s="100">
        <v>17236.40060518682</v>
      </c>
      <c r="Y31" s="100">
        <v>17236.40060518682</v>
      </c>
      <c r="Z31" s="100">
        <v>17236.40060518682</v>
      </c>
      <c r="AA31" s="100">
        <v>17236.40060518682</v>
      </c>
      <c r="AB31" s="100">
        <v>17236.40060518682</v>
      </c>
      <c r="AC31" s="100">
        <v>17236.40060518682</v>
      </c>
      <c r="AD31" s="100">
        <v>0</v>
      </c>
      <c r="AE31" s="100">
        <v>0</v>
      </c>
      <c r="AF31" s="100">
        <v>0</v>
      </c>
      <c r="AG31" s="100">
        <v>0</v>
      </c>
      <c r="AH31" s="100">
        <v>0</v>
      </c>
      <c r="AI31" s="100">
        <v>0</v>
      </c>
      <c r="AJ31" s="100">
        <v>0</v>
      </c>
      <c r="AK31" s="100">
        <v>0</v>
      </c>
      <c r="AL31" s="25">
        <f t="shared" si="2"/>
        <v>430910.0151296705</v>
      </c>
    </row>
    <row r="32" spans="1:38" x14ac:dyDescent="0.3">
      <c r="A32" s="10" t="s">
        <v>217</v>
      </c>
      <c r="B32" s="23">
        <v>10</v>
      </c>
      <c r="C32" s="100">
        <v>49377.586379751505</v>
      </c>
      <c r="D32" s="145">
        <v>1</v>
      </c>
      <c r="E32" s="100">
        <v>49377.586256027222</v>
      </c>
      <c r="F32" s="100">
        <v>49377.586256027222</v>
      </c>
      <c r="G32" s="100">
        <v>49377.586256027222</v>
      </c>
      <c r="H32" s="100">
        <v>49377.586256027222</v>
      </c>
      <c r="I32" s="100">
        <v>49377.586256027222</v>
      </c>
      <c r="J32" s="100">
        <v>49377.586256027222</v>
      </c>
      <c r="K32" s="100">
        <v>49377.586256027222</v>
      </c>
      <c r="L32" s="100">
        <v>49377.586256027222</v>
      </c>
      <c r="M32" s="100">
        <v>49377.586256027222</v>
      </c>
      <c r="N32" s="100">
        <v>49377.586256027222</v>
      </c>
      <c r="O32" s="100">
        <v>0</v>
      </c>
      <c r="P32" s="100">
        <v>0</v>
      </c>
      <c r="Q32" s="100">
        <v>0</v>
      </c>
      <c r="R32" s="100">
        <v>0</v>
      </c>
      <c r="S32" s="100">
        <v>0</v>
      </c>
      <c r="T32" s="100">
        <v>0</v>
      </c>
      <c r="U32" s="100">
        <v>0</v>
      </c>
      <c r="V32" s="100">
        <v>0</v>
      </c>
      <c r="W32" s="100">
        <v>0</v>
      </c>
      <c r="X32" s="100">
        <v>0</v>
      </c>
      <c r="Y32" s="100">
        <v>0</v>
      </c>
      <c r="Z32" s="100">
        <v>0</v>
      </c>
      <c r="AA32" s="100">
        <v>0</v>
      </c>
      <c r="AB32" s="100">
        <v>0</v>
      </c>
      <c r="AC32" s="100">
        <v>0</v>
      </c>
      <c r="AD32" s="100">
        <v>0</v>
      </c>
      <c r="AE32" s="100">
        <v>0</v>
      </c>
      <c r="AF32" s="100">
        <v>0</v>
      </c>
      <c r="AG32" s="100">
        <v>0</v>
      </c>
      <c r="AH32" s="100">
        <v>0</v>
      </c>
      <c r="AI32" s="100">
        <v>0</v>
      </c>
      <c r="AJ32" s="100">
        <v>0</v>
      </c>
      <c r="AK32" s="100">
        <v>0</v>
      </c>
      <c r="AL32" s="25">
        <f t="shared" si="2"/>
        <v>493775.86256027222</v>
      </c>
    </row>
    <row r="33" spans="1:38" x14ac:dyDescent="0.3">
      <c r="A33" s="10" t="s">
        <v>260</v>
      </c>
      <c r="B33" s="23">
        <v>25</v>
      </c>
      <c r="C33" s="100">
        <v>43972.387858378708</v>
      </c>
      <c r="D33" s="145">
        <v>1</v>
      </c>
      <c r="E33" s="100">
        <v>43972.387783192098</v>
      </c>
      <c r="F33" s="100">
        <v>43972.387783192098</v>
      </c>
      <c r="G33" s="100">
        <v>43972.387783192098</v>
      </c>
      <c r="H33" s="100">
        <v>43972.387783192098</v>
      </c>
      <c r="I33" s="100">
        <v>43972.387783192098</v>
      </c>
      <c r="J33" s="100">
        <v>43972.387783192098</v>
      </c>
      <c r="K33" s="100">
        <v>43972.387783192098</v>
      </c>
      <c r="L33" s="100">
        <v>43972.387783192098</v>
      </c>
      <c r="M33" s="100">
        <v>43972.387783192098</v>
      </c>
      <c r="N33" s="100">
        <v>43972.387783192098</v>
      </c>
      <c r="O33" s="100">
        <v>43972.387783192098</v>
      </c>
      <c r="P33" s="100">
        <v>43972.387783192098</v>
      </c>
      <c r="Q33" s="100">
        <v>43972.387783192098</v>
      </c>
      <c r="R33" s="100">
        <v>43972.387783192098</v>
      </c>
      <c r="S33" s="100">
        <v>43972.387783192098</v>
      </c>
      <c r="T33" s="100">
        <v>43972.387783192098</v>
      </c>
      <c r="U33" s="100">
        <v>43972.387783192098</v>
      </c>
      <c r="V33" s="100">
        <v>43972.387783192098</v>
      </c>
      <c r="W33" s="100">
        <v>43972.387783192098</v>
      </c>
      <c r="X33" s="100">
        <v>43972.387783192098</v>
      </c>
      <c r="Y33" s="100">
        <v>43972.387783192098</v>
      </c>
      <c r="Z33" s="100">
        <v>43972.387783192098</v>
      </c>
      <c r="AA33" s="100">
        <v>43972.387783192098</v>
      </c>
      <c r="AB33" s="100">
        <v>43972.387783192098</v>
      </c>
      <c r="AC33" s="100">
        <v>43972.387783192098</v>
      </c>
      <c r="AD33" s="100">
        <v>0</v>
      </c>
      <c r="AE33" s="100">
        <v>0</v>
      </c>
      <c r="AF33" s="100">
        <v>0</v>
      </c>
      <c r="AG33" s="100">
        <v>0</v>
      </c>
      <c r="AH33" s="100">
        <v>0</v>
      </c>
      <c r="AI33" s="100">
        <v>0</v>
      </c>
      <c r="AJ33" s="100">
        <v>0</v>
      </c>
      <c r="AK33" s="100">
        <v>0</v>
      </c>
      <c r="AL33" s="25">
        <f t="shared" si="2"/>
        <v>1099309.6945798025</v>
      </c>
    </row>
    <row r="34" spans="1:38" x14ac:dyDescent="0.3">
      <c r="A34" s="12" t="s">
        <v>40</v>
      </c>
      <c r="B34" s="13"/>
      <c r="C34" s="114">
        <f t="shared" ref="C34:AL34" si="3">SUM(C17:C33)</f>
        <v>1064022.8156928187</v>
      </c>
      <c r="D34" s="173">
        <f>E34/C34</f>
        <v>1.0000000028871427</v>
      </c>
      <c r="E34" s="114">
        <f t="shared" si="3"/>
        <v>1064022.8187648044</v>
      </c>
      <c r="F34" s="114">
        <f t="shared" si="3"/>
        <v>1064022.8187648044</v>
      </c>
      <c r="G34" s="114">
        <f t="shared" si="3"/>
        <v>1064022.8187648044</v>
      </c>
      <c r="H34" s="114">
        <f t="shared" si="3"/>
        <v>1064022.8187648044</v>
      </c>
      <c r="I34" s="114">
        <f t="shared" si="3"/>
        <v>1064022.8187648044</v>
      </c>
      <c r="J34" s="114">
        <f t="shared" si="3"/>
        <v>1061370.0247699008</v>
      </c>
      <c r="K34" s="114">
        <f t="shared" si="3"/>
        <v>660297.47813379625</v>
      </c>
      <c r="L34" s="114">
        <f t="shared" si="3"/>
        <v>660297.47813379625</v>
      </c>
      <c r="M34" s="114">
        <f t="shared" si="3"/>
        <v>648956.17000543931</v>
      </c>
      <c r="N34" s="114">
        <f t="shared" si="3"/>
        <v>622586.28516232828</v>
      </c>
      <c r="O34" s="114">
        <f t="shared" si="3"/>
        <v>471374.30865895608</v>
      </c>
      <c r="P34" s="114">
        <f t="shared" si="3"/>
        <v>471374.30865895608</v>
      </c>
      <c r="Q34" s="114">
        <f t="shared" si="3"/>
        <v>471374.30865895608</v>
      </c>
      <c r="R34" s="114">
        <f t="shared" si="3"/>
        <v>471374.30865895608</v>
      </c>
      <c r="S34" s="114">
        <f t="shared" si="3"/>
        <v>471374.30865895608</v>
      </c>
      <c r="T34" s="114">
        <f t="shared" si="3"/>
        <v>329662.64612725237</v>
      </c>
      <c r="U34" s="114">
        <f t="shared" si="3"/>
        <v>329662.64612725237</v>
      </c>
      <c r="V34" s="114">
        <f t="shared" si="3"/>
        <v>329662.64612725237</v>
      </c>
      <c r="W34" s="114">
        <f t="shared" si="3"/>
        <v>329662.64612725237</v>
      </c>
      <c r="X34" s="114">
        <f t="shared" si="3"/>
        <v>329662.64612725237</v>
      </c>
      <c r="Y34" s="114">
        <f t="shared" si="3"/>
        <v>229918.10445645312</v>
      </c>
      <c r="Z34" s="114">
        <f t="shared" si="3"/>
        <v>229918.10445645312</v>
      </c>
      <c r="AA34" s="114">
        <f t="shared" si="3"/>
        <v>229918.10445645312</v>
      </c>
      <c r="AB34" s="114">
        <f t="shared" si="3"/>
        <v>229918.10445645312</v>
      </c>
      <c r="AC34" s="114">
        <f t="shared" si="3"/>
        <v>229918.10445645312</v>
      </c>
      <c r="AD34" s="114">
        <f t="shared" si="3"/>
        <v>0</v>
      </c>
      <c r="AE34" s="114">
        <f t="shared" si="3"/>
        <v>0</v>
      </c>
      <c r="AF34" s="114">
        <f t="shared" si="3"/>
        <v>0</v>
      </c>
      <c r="AG34" s="114">
        <f t="shared" si="3"/>
        <v>0</v>
      </c>
      <c r="AH34" s="114">
        <f t="shared" si="3"/>
        <v>0</v>
      </c>
      <c r="AI34" s="114">
        <f t="shared" si="3"/>
        <v>0</v>
      </c>
      <c r="AJ34" s="114">
        <f t="shared" si="3"/>
        <v>0</v>
      </c>
      <c r="AK34" s="114">
        <f t="shared" si="3"/>
        <v>0</v>
      </c>
      <c r="AL34" s="114">
        <f t="shared" si="3"/>
        <v>14128396.82624259</v>
      </c>
    </row>
    <row r="35" spans="1:38" x14ac:dyDescent="0.3">
      <c r="A35" s="4" t="s">
        <v>41</v>
      </c>
      <c r="B35" s="5"/>
      <c r="C35" s="27"/>
      <c r="D35" s="27"/>
      <c r="E35" s="27">
        <v>0</v>
      </c>
      <c r="F35" s="27">
        <f>$E34-F34</f>
        <v>0</v>
      </c>
      <c r="G35" s="27">
        <f t="shared" ref="G35:AK35" si="4">$E34-G34</f>
        <v>0</v>
      </c>
      <c r="H35" s="27">
        <f t="shared" si="4"/>
        <v>0</v>
      </c>
      <c r="I35" s="27">
        <f t="shared" si="4"/>
        <v>0</v>
      </c>
      <c r="J35" s="27">
        <f t="shared" si="4"/>
        <v>2652.7939949035645</v>
      </c>
      <c r="K35" s="27">
        <f t="shared" si="4"/>
        <v>403725.34063100815</v>
      </c>
      <c r="L35" s="27">
        <f t="shared" si="4"/>
        <v>403725.34063100815</v>
      </c>
      <c r="M35" s="27">
        <f t="shared" si="4"/>
        <v>415066.64875936508</v>
      </c>
      <c r="N35" s="27">
        <f t="shared" si="4"/>
        <v>441436.53360247612</v>
      </c>
      <c r="O35" s="27">
        <f t="shared" si="4"/>
        <v>592648.51010584831</v>
      </c>
      <c r="P35" s="27">
        <f t="shared" si="4"/>
        <v>592648.51010584831</v>
      </c>
      <c r="Q35" s="27">
        <f t="shared" si="4"/>
        <v>592648.51010584831</v>
      </c>
      <c r="R35" s="27">
        <f t="shared" si="4"/>
        <v>592648.51010584831</v>
      </c>
      <c r="S35" s="27">
        <f t="shared" si="4"/>
        <v>592648.51010584831</v>
      </c>
      <c r="T35" s="27">
        <f t="shared" si="4"/>
        <v>734360.17263755202</v>
      </c>
      <c r="U35" s="27">
        <f t="shared" si="4"/>
        <v>734360.17263755202</v>
      </c>
      <c r="V35" s="27">
        <f t="shared" si="4"/>
        <v>734360.17263755202</v>
      </c>
      <c r="W35" s="27">
        <f t="shared" si="4"/>
        <v>734360.17263755202</v>
      </c>
      <c r="X35" s="27">
        <f t="shared" si="4"/>
        <v>734360.17263755202</v>
      </c>
      <c r="Y35" s="27">
        <f t="shared" si="4"/>
        <v>834104.71430835128</v>
      </c>
      <c r="Z35" s="27">
        <f t="shared" si="4"/>
        <v>834104.71430835128</v>
      </c>
      <c r="AA35" s="27">
        <f t="shared" si="4"/>
        <v>834104.71430835128</v>
      </c>
      <c r="AB35" s="27">
        <f t="shared" si="4"/>
        <v>834104.71430835128</v>
      </c>
      <c r="AC35" s="27">
        <f t="shared" si="4"/>
        <v>834104.71430835128</v>
      </c>
      <c r="AD35" s="27">
        <f t="shared" si="4"/>
        <v>1064022.8187648044</v>
      </c>
      <c r="AE35" s="27">
        <f t="shared" si="4"/>
        <v>1064022.8187648044</v>
      </c>
      <c r="AF35" s="27">
        <f t="shared" si="4"/>
        <v>1064022.8187648044</v>
      </c>
      <c r="AG35" s="27">
        <f t="shared" si="4"/>
        <v>1064022.8187648044</v>
      </c>
      <c r="AH35" s="27">
        <f t="shared" si="4"/>
        <v>1064022.8187648044</v>
      </c>
      <c r="AI35" s="27">
        <f t="shared" si="4"/>
        <v>1064022.8187648044</v>
      </c>
      <c r="AJ35" s="27">
        <f t="shared" si="4"/>
        <v>1064022.8187648044</v>
      </c>
      <c r="AK35" s="27">
        <f t="shared" si="4"/>
        <v>1064022.8187648044</v>
      </c>
      <c r="AL35" s="27"/>
    </row>
    <row r="37" spans="1:38" x14ac:dyDescent="0.3">
      <c r="A37" s="49" t="s">
        <v>341</v>
      </c>
      <c r="B37" s="51"/>
    </row>
    <row r="38" spans="1:38" ht="15.75" customHeight="1" x14ac:dyDescent="0.3">
      <c r="A38" s="202" t="s">
        <v>2</v>
      </c>
      <c r="B38" s="202" t="s">
        <v>0</v>
      </c>
      <c r="C38" s="202" t="s">
        <v>195</v>
      </c>
      <c r="D38" s="202" t="s">
        <v>346</v>
      </c>
      <c r="E38" s="213" t="s">
        <v>62</v>
      </c>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08" t="s">
        <v>1</v>
      </c>
    </row>
    <row r="39" spans="1:38" x14ac:dyDescent="0.3">
      <c r="A39" s="203"/>
      <c r="B39" s="203"/>
      <c r="C39" s="203"/>
      <c r="D39" s="206"/>
      <c r="E39" s="1">
        <v>2018</v>
      </c>
      <c r="F39" s="1">
        <v>2019</v>
      </c>
      <c r="G39" s="1">
        <v>2020</v>
      </c>
      <c r="H39" s="1">
        <v>2021</v>
      </c>
      <c r="I39" s="1">
        <v>2022</v>
      </c>
      <c r="J39" s="1">
        <v>2023</v>
      </c>
      <c r="K39" s="1">
        <v>2024</v>
      </c>
      <c r="L39" s="1">
        <v>2025</v>
      </c>
      <c r="M39" s="1">
        <v>2026</v>
      </c>
      <c r="N39" s="1">
        <v>2027</v>
      </c>
      <c r="O39" s="1">
        <v>2028</v>
      </c>
      <c r="P39" s="1">
        <v>2029</v>
      </c>
      <c r="Q39" s="1">
        <v>2030</v>
      </c>
      <c r="R39" s="1">
        <v>2031</v>
      </c>
      <c r="S39" s="1">
        <v>2032</v>
      </c>
      <c r="T39" s="1">
        <v>2033</v>
      </c>
      <c r="U39" s="1">
        <v>2034</v>
      </c>
      <c r="V39" s="1">
        <v>2035</v>
      </c>
      <c r="W39" s="1">
        <v>2036</v>
      </c>
      <c r="X39" s="1">
        <v>2037</v>
      </c>
      <c r="Y39" s="1">
        <v>2038</v>
      </c>
      <c r="Z39" s="1">
        <v>2039</v>
      </c>
      <c r="AA39" s="1">
        <v>2040</v>
      </c>
      <c r="AB39" s="1">
        <v>2041</v>
      </c>
      <c r="AC39" s="1">
        <v>2042</v>
      </c>
      <c r="AD39" s="1">
        <v>2043</v>
      </c>
      <c r="AE39" s="1">
        <v>2044</v>
      </c>
      <c r="AF39" s="1">
        <v>2045</v>
      </c>
      <c r="AG39" s="1">
        <v>2046</v>
      </c>
      <c r="AH39" s="1">
        <v>2047</v>
      </c>
      <c r="AI39" s="1">
        <v>2048</v>
      </c>
      <c r="AJ39" s="1">
        <v>2049</v>
      </c>
      <c r="AK39" s="1">
        <v>2050</v>
      </c>
      <c r="AL39" s="209"/>
    </row>
    <row r="40" spans="1:38" x14ac:dyDescent="0.3">
      <c r="A40" s="10" t="s">
        <v>58</v>
      </c>
      <c r="B40" s="23">
        <v>10</v>
      </c>
      <c r="C40" s="100">
        <v>40933.543999999849</v>
      </c>
      <c r="D40" s="145">
        <v>1</v>
      </c>
      <c r="E40" s="100">
        <v>40933.54496002198</v>
      </c>
      <c r="F40" s="100">
        <v>40933.54496002198</v>
      </c>
      <c r="G40" s="100">
        <v>40933.54496002198</v>
      </c>
      <c r="H40" s="100">
        <v>40933.54496002198</v>
      </c>
      <c r="I40" s="100">
        <v>40933.54496002198</v>
      </c>
      <c r="J40" s="100">
        <v>40933.54496002198</v>
      </c>
      <c r="K40" s="100">
        <v>40933.54496002198</v>
      </c>
      <c r="L40" s="100">
        <v>40933.54496002198</v>
      </c>
      <c r="M40" s="100">
        <v>40933.54496002198</v>
      </c>
      <c r="N40" s="100">
        <v>40933.54496002198</v>
      </c>
      <c r="O40" s="100">
        <v>0</v>
      </c>
      <c r="P40" s="100">
        <v>0</v>
      </c>
      <c r="Q40" s="100">
        <v>0</v>
      </c>
      <c r="R40" s="100">
        <v>0</v>
      </c>
      <c r="S40" s="100">
        <v>0</v>
      </c>
      <c r="T40" s="100">
        <v>0</v>
      </c>
      <c r="U40" s="100">
        <v>0</v>
      </c>
      <c r="V40" s="100">
        <v>0</v>
      </c>
      <c r="W40" s="100">
        <v>0</v>
      </c>
      <c r="X40" s="100">
        <v>0</v>
      </c>
      <c r="Y40" s="100">
        <v>0</v>
      </c>
      <c r="Z40" s="100">
        <v>0</v>
      </c>
      <c r="AA40" s="100">
        <v>0</v>
      </c>
      <c r="AB40" s="100">
        <v>0</v>
      </c>
      <c r="AC40" s="100">
        <v>0</v>
      </c>
      <c r="AD40" s="100">
        <v>0</v>
      </c>
      <c r="AE40" s="100">
        <v>0</v>
      </c>
      <c r="AF40" s="100">
        <v>0</v>
      </c>
      <c r="AG40" s="100">
        <v>0</v>
      </c>
      <c r="AH40" s="100">
        <v>0</v>
      </c>
      <c r="AI40" s="100">
        <v>0</v>
      </c>
      <c r="AJ40" s="100">
        <v>0</v>
      </c>
      <c r="AK40" s="100">
        <v>0</v>
      </c>
      <c r="AL40" s="25">
        <f t="shared" ref="AL40:AL49" si="5">SUM(E40:AK40)</f>
        <v>409335.44960021978</v>
      </c>
    </row>
    <row r="41" spans="1:38" x14ac:dyDescent="0.3">
      <c r="A41" s="10" t="s">
        <v>255</v>
      </c>
      <c r="B41" s="23">
        <v>15</v>
      </c>
      <c r="C41" s="100">
        <v>49319.00304025146</v>
      </c>
      <c r="D41" s="145">
        <v>1</v>
      </c>
      <c r="E41" s="100">
        <v>49319.00308790803</v>
      </c>
      <c r="F41" s="100">
        <v>49319.00308790803</v>
      </c>
      <c r="G41" s="100">
        <v>49319.00308790803</v>
      </c>
      <c r="H41" s="100">
        <v>49319.00308790803</v>
      </c>
      <c r="I41" s="100">
        <v>49319.00308790803</v>
      </c>
      <c r="J41" s="100">
        <v>49319.00308790803</v>
      </c>
      <c r="K41" s="100">
        <v>49319.00308790803</v>
      </c>
      <c r="L41" s="100">
        <v>49319.00308790803</v>
      </c>
      <c r="M41" s="100">
        <v>49319.00308790803</v>
      </c>
      <c r="N41" s="100">
        <v>49319.00308790803</v>
      </c>
      <c r="O41" s="100">
        <v>49319.00308790803</v>
      </c>
      <c r="P41" s="100">
        <v>49319.00308790803</v>
      </c>
      <c r="Q41" s="100">
        <v>49319.00308790803</v>
      </c>
      <c r="R41" s="100">
        <v>49319.00308790803</v>
      </c>
      <c r="S41" s="100">
        <v>49319.00308790803</v>
      </c>
      <c r="T41" s="100">
        <v>0</v>
      </c>
      <c r="U41" s="100">
        <v>0</v>
      </c>
      <c r="V41" s="100">
        <v>0</v>
      </c>
      <c r="W41" s="100">
        <v>0</v>
      </c>
      <c r="X41" s="100">
        <v>0</v>
      </c>
      <c r="Y41" s="100">
        <v>0</v>
      </c>
      <c r="Z41" s="100">
        <v>0</v>
      </c>
      <c r="AA41" s="100">
        <v>0</v>
      </c>
      <c r="AB41" s="100">
        <v>0</v>
      </c>
      <c r="AC41" s="100">
        <v>0</v>
      </c>
      <c r="AD41" s="100">
        <v>0</v>
      </c>
      <c r="AE41" s="100">
        <v>0</v>
      </c>
      <c r="AF41" s="100">
        <v>0</v>
      </c>
      <c r="AG41" s="100">
        <v>0</v>
      </c>
      <c r="AH41" s="100">
        <v>0</v>
      </c>
      <c r="AI41" s="100">
        <v>0</v>
      </c>
      <c r="AJ41" s="100">
        <v>0</v>
      </c>
      <c r="AK41" s="100">
        <v>0</v>
      </c>
      <c r="AL41" s="25">
        <f t="shared" si="5"/>
        <v>739785.04631862044</v>
      </c>
    </row>
    <row r="42" spans="1:38" x14ac:dyDescent="0.3">
      <c r="A42" s="10" t="s">
        <v>254</v>
      </c>
      <c r="B42" s="23">
        <v>25</v>
      </c>
      <c r="C42" s="100">
        <v>70450.293629641063</v>
      </c>
      <c r="D42" s="145">
        <v>1</v>
      </c>
      <c r="E42" s="100">
        <v>70450.293338298798</v>
      </c>
      <c r="F42" s="100">
        <v>70450.293338298798</v>
      </c>
      <c r="G42" s="100">
        <v>70450.293338298798</v>
      </c>
      <c r="H42" s="100">
        <v>70450.293338298798</v>
      </c>
      <c r="I42" s="100">
        <v>70450.293338298798</v>
      </c>
      <c r="J42" s="100">
        <v>70450.293338298798</v>
      </c>
      <c r="K42" s="100">
        <v>70450.293338298798</v>
      </c>
      <c r="L42" s="100">
        <v>70450.293338298798</v>
      </c>
      <c r="M42" s="100">
        <v>70450.293338298798</v>
      </c>
      <c r="N42" s="100">
        <v>70450.293338298798</v>
      </c>
      <c r="O42" s="100">
        <v>70450.293338298798</v>
      </c>
      <c r="P42" s="100">
        <v>70450.293338298798</v>
      </c>
      <c r="Q42" s="100">
        <v>70450.293338298798</v>
      </c>
      <c r="R42" s="100">
        <v>70450.293338298798</v>
      </c>
      <c r="S42" s="100">
        <v>70450.293338298798</v>
      </c>
      <c r="T42" s="100">
        <v>70450.293338298798</v>
      </c>
      <c r="U42" s="100">
        <v>70450.293338298798</v>
      </c>
      <c r="V42" s="100">
        <v>70450.293338298798</v>
      </c>
      <c r="W42" s="100">
        <v>70450.293338298798</v>
      </c>
      <c r="X42" s="100">
        <v>70450.293338298798</v>
      </c>
      <c r="Y42" s="100">
        <v>70450.293338298798</v>
      </c>
      <c r="Z42" s="100">
        <v>70450.293338298798</v>
      </c>
      <c r="AA42" s="100">
        <v>70450.293338298798</v>
      </c>
      <c r="AB42" s="100">
        <v>70450.293338298798</v>
      </c>
      <c r="AC42" s="100">
        <v>70450.293338298798</v>
      </c>
      <c r="AD42" s="100">
        <v>0</v>
      </c>
      <c r="AE42" s="100">
        <v>0</v>
      </c>
      <c r="AF42" s="100">
        <v>0</v>
      </c>
      <c r="AG42" s="100">
        <v>0</v>
      </c>
      <c r="AH42" s="100">
        <v>0</v>
      </c>
      <c r="AI42" s="100">
        <v>0</v>
      </c>
      <c r="AJ42" s="100">
        <v>0</v>
      </c>
      <c r="AK42" s="100">
        <v>0</v>
      </c>
      <c r="AL42" s="25">
        <f t="shared" si="5"/>
        <v>1761257.3334574699</v>
      </c>
    </row>
    <row r="43" spans="1:38" x14ac:dyDescent="0.3">
      <c r="A43" s="10" t="s">
        <v>284</v>
      </c>
      <c r="B43" s="23">
        <v>25</v>
      </c>
      <c r="C43" s="100">
        <v>5497.6673466214388</v>
      </c>
      <c r="D43" s="145">
        <v>1</v>
      </c>
      <c r="E43" s="100">
        <v>5497.6673049926758</v>
      </c>
      <c r="F43" s="100">
        <v>5497.6673049926758</v>
      </c>
      <c r="G43" s="100">
        <v>5497.6673049926758</v>
      </c>
      <c r="H43" s="100">
        <v>5497.6673049926758</v>
      </c>
      <c r="I43" s="100">
        <v>5497.6673049926758</v>
      </c>
      <c r="J43" s="100">
        <v>5497.6673049926758</v>
      </c>
      <c r="K43" s="100">
        <v>5497.6673049926758</v>
      </c>
      <c r="L43" s="100">
        <v>5497.6673049926758</v>
      </c>
      <c r="M43" s="100">
        <v>1390.5405578613281</v>
      </c>
      <c r="N43" s="100">
        <v>1390.5405578613281</v>
      </c>
      <c r="O43" s="100">
        <v>1390.5405578613281</v>
      </c>
      <c r="P43" s="100">
        <v>1390.5405578613281</v>
      </c>
      <c r="Q43" s="100">
        <v>1390.5405578613281</v>
      </c>
      <c r="R43" s="100">
        <v>1390.5405578613281</v>
      </c>
      <c r="S43" s="100">
        <v>1390.5405578613281</v>
      </c>
      <c r="T43" s="100">
        <v>1390.5405578613281</v>
      </c>
      <c r="U43" s="100">
        <v>1390.5405578613281</v>
      </c>
      <c r="V43" s="100">
        <v>1390.5405578613281</v>
      </c>
      <c r="W43" s="100">
        <v>1390.5405578613281</v>
      </c>
      <c r="X43" s="100">
        <v>1390.5405578613281</v>
      </c>
      <c r="Y43" s="100">
        <v>1390.5405578613281</v>
      </c>
      <c r="Z43" s="100">
        <v>1390.5405578613281</v>
      </c>
      <c r="AA43" s="100">
        <v>1390.5405578613281</v>
      </c>
      <c r="AB43" s="100">
        <v>1390.5405578613281</v>
      </c>
      <c r="AC43" s="100">
        <v>1390.5405578613281</v>
      </c>
      <c r="AD43" s="100">
        <v>0</v>
      </c>
      <c r="AE43" s="100">
        <v>0</v>
      </c>
      <c r="AF43" s="100">
        <v>0</v>
      </c>
      <c r="AG43" s="100">
        <v>0</v>
      </c>
      <c r="AH43" s="100">
        <v>0</v>
      </c>
      <c r="AI43" s="100">
        <v>0</v>
      </c>
      <c r="AJ43" s="100">
        <v>0</v>
      </c>
      <c r="AK43" s="100">
        <v>0</v>
      </c>
      <c r="AL43" s="25">
        <f t="shared" si="5"/>
        <v>67620.527923583984</v>
      </c>
    </row>
    <row r="44" spans="1:38" x14ac:dyDescent="0.3">
      <c r="A44" s="10" t="s">
        <v>268</v>
      </c>
      <c r="B44" s="23">
        <v>25</v>
      </c>
      <c r="C44" s="100">
        <v>18233.144301704429</v>
      </c>
      <c r="D44" s="145">
        <v>1</v>
      </c>
      <c r="E44" s="100">
        <v>18233.144341468815</v>
      </c>
      <c r="F44" s="100">
        <v>18233.144341468815</v>
      </c>
      <c r="G44" s="100">
        <v>18233.144341468815</v>
      </c>
      <c r="H44" s="100">
        <v>18233.144341468815</v>
      </c>
      <c r="I44" s="100">
        <v>18233.144341468815</v>
      </c>
      <c r="J44" s="100">
        <v>18233.144341468815</v>
      </c>
      <c r="K44" s="100">
        <v>18233.144341468815</v>
      </c>
      <c r="L44" s="100">
        <v>18233.144341468815</v>
      </c>
      <c r="M44" s="100">
        <v>18233.144341468815</v>
      </c>
      <c r="N44" s="100">
        <v>18233.144341468815</v>
      </c>
      <c r="O44" s="100">
        <v>18233.144341468815</v>
      </c>
      <c r="P44" s="100">
        <v>18233.144341468815</v>
      </c>
      <c r="Q44" s="100">
        <v>18233.144341468815</v>
      </c>
      <c r="R44" s="100">
        <v>18233.144341468815</v>
      </c>
      <c r="S44" s="100">
        <v>18233.144341468815</v>
      </c>
      <c r="T44" s="100">
        <v>18233.144341468815</v>
      </c>
      <c r="U44" s="100">
        <v>18233.144341468815</v>
      </c>
      <c r="V44" s="100">
        <v>18233.144341468815</v>
      </c>
      <c r="W44" s="100">
        <v>18233.144341468815</v>
      </c>
      <c r="X44" s="100">
        <v>18233.144341468815</v>
      </c>
      <c r="Y44" s="100">
        <v>18233.144341468815</v>
      </c>
      <c r="Z44" s="100">
        <v>18233.144341468815</v>
      </c>
      <c r="AA44" s="100">
        <v>18233.144341468815</v>
      </c>
      <c r="AB44" s="100">
        <v>18233.144341468815</v>
      </c>
      <c r="AC44" s="100">
        <v>18233.144341468815</v>
      </c>
      <c r="AD44" s="100">
        <v>0</v>
      </c>
      <c r="AE44" s="100">
        <v>0</v>
      </c>
      <c r="AF44" s="100">
        <v>0</v>
      </c>
      <c r="AG44" s="100">
        <v>0</v>
      </c>
      <c r="AH44" s="100">
        <v>0</v>
      </c>
      <c r="AI44" s="100">
        <v>0</v>
      </c>
      <c r="AJ44" s="100">
        <v>0</v>
      </c>
      <c r="AK44" s="100">
        <v>0</v>
      </c>
      <c r="AL44" s="25">
        <f t="shared" si="5"/>
        <v>455828.60853672033</v>
      </c>
    </row>
    <row r="45" spans="1:38" x14ac:dyDescent="0.3">
      <c r="A45" s="10" t="s">
        <v>285</v>
      </c>
      <c r="B45" s="23">
        <v>20</v>
      </c>
      <c r="C45" s="100">
        <v>11136.621123799985</v>
      </c>
      <c r="D45" s="145">
        <v>1</v>
      </c>
      <c r="E45" s="100">
        <v>11136.620960235598</v>
      </c>
      <c r="F45" s="100">
        <v>11136.620960235598</v>
      </c>
      <c r="G45" s="100">
        <v>11136.620960235598</v>
      </c>
      <c r="H45" s="100">
        <v>11136.620960235598</v>
      </c>
      <c r="I45" s="100">
        <v>11136.620960235598</v>
      </c>
      <c r="J45" s="100">
        <v>11136.620960235598</v>
      </c>
      <c r="K45" s="100">
        <v>11136.620960235598</v>
      </c>
      <c r="L45" s="100">
        <v>11136.620960235598</v>
      </c>
      <c r="M45" s="100">
        <v>11136.620960235598</v>
      </c>
      <c r="N45" s="100">
        <v>11136.620960235598</v>
      </c>
      <c r="O45" s="100">
        <v>11136.620960235598</v>
      </c>
      <c r="P45" s="100">
        <v>11136.620960235598</v>
      </c>
      <c r="Q45" s="100">
        <v>11136.620960235598</v>
      </c>
      <c r="R45" s="100">
        <v>11136.620960235598</v>
      </c>
      <c r="S45" s="100">
        <v>11136.620960235598</v>
      </c>
      <c r="T45" s="100">
        <v>11136.620960235598</v>
      </c>
      <c r="U45" s="100">
        <v>11136.620960235598</v>
      </c>
      <c r="V45" s="100">
        <v>11136.620960235598</v>
      </c>
      <c r="W45" s="100">
        <v>11136.620960235598</v>
      </c>
      <c r="X45" s="100">
        <v>11136.620960235598</v>
      </c>
      <c r="Y45" s="100">
        <v>0</v>
      </c>
      <c r="Z45" s="100">
        <v>0</v>
      </c>
      <c r="AA45" s="100">
        <v>0</v>
      </c>
      <c r="AB45" s="100">
        <v>0</v>
      </c>
      <c r="AC45" s="100">
        <v>0</v>
      </c>
      <c r="AD45" s="100">
        <v>0</v>
      </c>
      <c r="AE45" s="100">
        <v>0</v>
      </c>
      <c r="AF45" s="100">
        <v>0</v>
      </c>
      <c r="AG45" s="100">
        <v>0</v>
      </c>
      <c r="AH45" s="100">
        <v>0</v>
      </c>
      <c r="AI45" s="100">
        <v>0</v>
      </c>
      <c r="AJ45" s="100">
        <v>0</v>
      </c>
      <c r="AK45" s="100">
        <v>0</v>
      </c>
      <c r="AL45" s="25">
        <f t="shared" si="5"/>
        <v>222732.41920471194</v>
      </c>
    </row>
    <row r="46" spans="1:38" x14ac:dyDescent="0.3">
      <c r="A46" s="10" t="s">
        <v>286</v>
      </c>
      <c r="B46" s="23">
        <v>20</v>
      </c>
      <c r="C46" s="100">
        <v>2071.3815789473692</v>
      </c>
      <c r="D46" s="145">
        <v>1</v>
      </c>
      <c r="E46" s="100">
        <v>2071.3816070556641</v>
      </c>
      <c r="F46" s="100">
        <v>2071.3816070556641</v>
      </c>
      <c r="G46" s="100">
        <v>2071.3816070556641</v>
      </c>
      <c r="H46" s="100">
        <v>2071.3816070556641</v>
      </c>
      <c r="I46" s="100">
        <v>2071.3816070556641</v>
      </c>
      <c r="J46" s="100">
        <v>2071.3816070556641</v>
      </c>
      <c r="K46" s="100">
        <v>2071.3816070556641</v>
      </c>
      <c r="L46" s="100">
        <v>2071.3816070556641</v>
      </c>
      <c r="M46" s="100">
        <v>2071.3816070556641</v>
      </c>
      <c r="N46" s="100">
        <v>2071.3816070556641</v>
      </c>
      <c r="O46" s="100">
        <v>2071.3816070556641</v>
      </c>
      <c r="P46" s="100">
        <v>2071.3816070556641</v>
      </c>
      <c r="Q46" s="100">
        <v>2071.3816070556641</v>
      </c>
      <c r="R46" s="100">
        <v>2071.3816070556641</v>
      </c>
      <c r="S46" s="100">
        <v>2071.3816070556641</v>
      </c>
      <c r="T46" s="100">
        <v>2071.3816070556641</v>
      </c>
      <c r="U46" s="100">
        <v>2071.3816070556641</v>
      </c>
      <c r="V46" s="100">
        <v>2071.3816070556641</v>
      </c>
      <c r="W46" s="100">
        <v>2071.3816070556641</v>
      </c>
      <c r="X46" s="100">
        <v>2071.3816070556641</v>
      </c>
      <c r="Y46" s="100">
        <v>0</v>
      </c>
      <c r="Z46" s="100">
        <v>0</v>
      </c>
      <c r="AA46" s="100">
        <v>0</v>
      </c>
      <c r="AB46" s="100">
        <v>0</v>
      </c>
      <c r="AC46" s="100">
        <v>0</v>
      </c>
      <c r="AD46" s="100">
        <v>0</v>
      </c>
      <c r="AE46" s="100">
        <v>0</v>
      </c>
      <c r="AF46" s="100">
        <v>0</v>
      </c>
      <c r="AG46" s="100">
        <v>0</v>
      </c>
      <c r="AH46" s="100">
        <v>0</v>
      </c>
      <c r="AI46" s="100">
        <v>0</v>
      </c>
      <c r="AJ46" s="100">
        <v>0</v>
      </c>
      <c r="AK46" s="100">
        <v>0</v>
      </c>
      <c r="AL46" s="25">
        <f t="shared" si="5"/>
        <v>41427.632141113281</v>
      </c>
    </row>
    <row r="47" spans="1:38" x14ac:dyDescent="0.3">
      <c r="A47" s="10" t="s">
        <v>287</v>
      </c>
      <c r="B47" s="23">
        <v>20</v>
      </c>
      <c r="C47" s="100">
        <v>209450.18953291292</v>
      </c>
      <c r="D47" s="145">
        <v>1</v>
      </c>
      <c r="E47" s="100">
        <v>209450.18980026248</v>
      </c>
      <c r="F47" s="100">
        <v>209450.18980026248</v>
      </c>
      <c r="G47" s="100">
        <v>209450.18980026248</v>
      </c>
      <c r="H47" s="100">
        <v>209450.18980026248</v>
      </c>
      <c r="I47" s="100">
        <v>209450.18980026248</v>
      </c>
      <c r="J47" s="100">
        <v>209450.18980026248</v>
      </c>
      <c r="K47" s="100">
        <v>25398.070320129398</v>
      </c>
      <c r="L47" s="100">
        <v>25398.070320129398</v>
      </c>
      <c r="M47" s="100">
        <v>25398.070320129398</v>
      </c>
      <c r="N47" s="100">
        <v>25398.070320129398</v>
      </c>
      <c r="O47" s="100">
        <v>25398.070320129398</v>
      </c>
      <c r="P47" s="100">
        <v>25398.070320129398</v>
      </c>
      <c r="Q47" s="100">
        <v>25398.070320129398</v>
      </c>
      <c r="R47" s="100">
        <v>25398.070320129398</v>
      </c>
      <c r="S47" s="100">
        <v>25398.070320129398</v>
      </c>
      <c r="T47" s="100">
        <v>25398.070320129398</v>
      </c>
      <c r="U47" s="100">
        <v>25398.070320129398</v>
      </c>
      <c r="V47" s="100">
        <v>25398.070320129398</v>
      </c>
      <c r="W47" s="100">
        <v>25398.070320129398</v>
      </c>
      <c r="X47" s="100">
        <v>25398.070320129398</v>
      </c>
      <c r="Y47" s="100">
        <v>0</v>
      </c>
      <c r="Z47" s="100">
        <v>0</v>
      </c>
      <c r="AA47" s="100">
        <v>0</v>
      </c>
      <c r="AB47" s="100">
        <v>0</v>
      </c>
      <c r="AC47" s="100">
        <v>0</v>
      </c>
      <c r="AD47" s="100">
        <v>0</v>
      </c>
      <c r="AE47" s="100">
        <v>0</v>
      </c>
      <c r="AF47" s="100">
        <v>0</v>
      </c>
      <c r="AG47" s="100">
        <v>0</v>
      </c>
      <c r="AH47" s="100">
        <v>0</v>
      </c>
      <c r="AI47" s="100">
        <v>0</v>
      </c>
      <c r="AJ47" s="100">
        <v>0</v>
      </c>
      <c r="AK47" s="100">
        <v>0</v>
      </c>
      <c r="AL47" s="25">
        <f t="shared" si="5"/>
        <v>1612274.1232833865</v>
      </c>
    </row>
    <row r="48" spans="1:38" x14ac:dyDescent="0.3">
      <c r="A48" s="10" t="s">
        <v>271</v>
      </c>
      <c r="B48" s="23">
        <v>25</v>
      </c>
      <c r="C48" s="100">
        <v>6614.9546777835412</v>
      </c>
      <c r="D48" s="145">
        <v>1</v>
      </c>
      <c r="E48" s="100">
        <v>6614.9546746611595</v>
      </c>
      <c r="F48" s="100">
        <v>6614.9546746611595</v>
      </c>
      <c r="G48" s="100">
        <v>6614.9546746611595</v>
      </c>
      <c r="H48" s="100">
        <v>6614.9546746611595</v>
      </c>
      <c r="I48" s="100">
        <v>6614.9546746611595</v>
      </c>
      <c r="J48" s="100">
        <v>6614.9546746611595</v>
      </c>
      <c r="K48" s="100">
        <v>6614.9546746611595</v>
      </c>
      <c r="L48" s="100">
        <v>6614.9546746611595</v>
      </c>
      <c r="M48" s="100">
        <v>6614.9546746611595</v>
      </c>
      <c r="N48" s="100">
        <v>6614.9546746611595</v>
      </c>
      <c r="O48" s="100">
        <v>6614.9546746611595</v>
      </c>
      <c r="P48" s="100">
        <v>6614.9546746611595</v>
      </c>
      <c r="Q48" s="100">
        <v>6614.9546746611595</v>
      </c>
      <c r="R48" s="100">
        <v>6614.9546746611595</v>
      </c>
      <c r="S48" s="100">
        <v>6614.9546746611595</v>
      </c>
      <c r="T48" s="100">
        <v>6614.9546746611595</v>
      </c>
      <c r="U48" s="100">
        <v>6614.9546746611595</v>
      </c>
      <c r="V48" s="100">
        <v>6614.9546746611595</v>
      </c>
      <c r="W48" s="100">
        <v>6614.9546746611595</v>
      </c>
      <c r="X48" s="100">
        <v>6614.9546746611595</v>
      </c>
      <c r="Y48" s="100">
        <v>6614.9546746611595</v>
      </c>
      <c r="Z48" s="100">
        <v>6614.9546746611595</v>
      </c>
      <c r="AA48" s="100">
        <v>6614.9546746611595</v>
      </c>
      <c r="AB48" s="100">
        <v>6614.9546746611595</v>
      </c>
      <c r="AC48" s="100">
        <v>6614.9546746611595</v>
      </c>
      <c r="AD48" s="100">
        <v>0</v>
      </c>
      <c r="AE48" s="100">
        <v>0</v>
      </c>
      <c r="AF48" s="100">
        <v>0</v>
      </c>
      <c r="AG48" s="100">
        <v>0</v>
      </c>
      <c r="AH48" s="100">
        <v>0</v>
      </c>
      <c r="AI48" s="100">
        <v>0</v>
      </c>
      <c r="AJ48" s="100">
        <v>0</v>
      </c>
      <c r="AK48" s="100">
        <v>0</v>
      </c>
      <c r="AL48" s="25">
        <f t="shared" si="5"/>
        <v>165373.86686652899</v>
      </c>
    </row>
    <row r="49" spans="1:38" x14ac:dyDescent="0.3">
      <c r="A49" s="10" t="s">
        <v>260</v>
      </c>
      <c r="B49" s="23">
        <v>25</v>
      </c>
      <c r="C49" s="100">
        <v>15181.069617660807</v>
      </c>
      <c r="D49" s="145">
        <v>1</v>
      </c>
      <c r="E49" s="100">
        <v>15181.069581985474</v>
      </c>
      <c r="F49" s="100">
        <v>15181.069581985474</v>
      </c>
      <c r="G49" s="100">
        <v>15181.069581985474</v>
      </c>
      <c r="H49" s="100">
        <v>15181.069581985474</v>
      </c>
      <c r="I49" s="100">
        <v>15181.069581985474</v>
      </c>
      <c r="J49" s="100">
        <v>15181.069581985474</v>
      </c>
      <c r="K49" s="100">
        <v>15181.069581985474</v>
      </c>
      <c r="L49" s="100">
        <v>15181.069581985474</v>
      </c>
      <c r="M49" s="100">
        <v>15181.069581985474</v>
      </c>
      <c r="N49" s="100">
        <v>15181.069581985474</v>
      </c>
      <c r="O49" s="100">
        <v>15181.069581985474</v>
      </c>
      <c r="P49" s="100">
        <v>15181.069581985474</v>
      </c>
      <c r="Q49" s="100">
        <v>15181.069581985474</v>
      </c>
      <c r="R49" s="100">
        <v>15181.069581985474</v>
      </c>
      <c r="S49" s="100">
        <v>15181.069581985474</v>
      </c>
      <c r="T49" s="100">
        <v>15181.069581985474</v>
      </c>
      <c r="U49" s="100">
        <v>15181.069581985474</v>
      </c>
      <c r="V49" s="100">
        <v>15181.069581985474</v>
      </c>
      <c r="W49" s="100">
        <v>15181.069581985474</v>
      </c>
      <c r="X49" s="100">
        <v>15181.069581985474</v>
      </c>
      <c r="Y49" s="100">
        <v>15181.069581985474</v>
      </c>
      <c r="Z49" s="100">
        <v>15181.069581985474</v>
      </c>
      <c r="AA49" s="100">
        <v>15181.069581985474</v>
      </c>
      <c r="AB49" s="100">
        <v>15181.069581985474</v>
      </c>
      <c r="AC49" s="100">
        <v>15181.069581985474</v>
      </c>
      <c r="AD49" s="100">
        <v>0</v>
      </c>
      <c r="AE49" s="100">
        <v>0</v>
      </c>
      <c r="AF49" s="100">
        <v>0</v>
      </c>
      <c r="AG49" s="100">
        <v>0</v>
      </c>
      <c r="AH49" s="100">
        <v>0</v>
      </c>
      <c r="AI49" s="100">
        <v>0</v>
      </c>
      <c r="AJ49" s="100">
        <v>0</v>
      </c>
      <c r="AK49" s="100">
        <v>0</v>
      </c>
      <c r="AL49" s="25">
        <f t="shared" si="5"/>
        <v>379526.73954963684</v>
      </c>
    </row>
    <row r="50" spans="1:38" x14ac:dyDescent="0.3">
      <c r="A50" s="12" t="s">
        <v>40</v>
      </c>
      <c r="B50" s="13"/>
      <c r="C50" s="114">
        <f t="shared" ref="C50:AL50" si="6">SUM(C40:C49)</f>
        <v>428887.8688493229</v>
      </c>
      <c r="D50" s="173">
        <f>E50/C50</f>
        <v>1.0000000018829345</v>
      </c>
      <c r="E50" s="114">
        <f t="shared" si="6"/>
        <v>428887.86965689063</v>
      </c>
      <c r="F50" s="114">
        <f t="shared" si="6"/>
        <v>428887.86965689063</v>
      </c>
      <c r="G50" s="114">
        <f t="shared" si="6"/>
        <v>428887.86965689063</v>
      </c>
      <c r="H50" s="114">
        <f t="shared" si="6"/>
        <v>428887.86965689063</v>
      </c>
      <c r="I50" s="114">
        <f t="shared" si="6"/>
        <v>428887.86965689063</v>
      </c>
      <c r="J50" s="114">
        <f t="shared" si="6"/>
        <v>428887.86965689063</v>
      </c>
      <c r="K50" s="114">
        <f t="shared" si="6"/>
        <v>244835.75017675757</v>
      </c>
      <c r="L50" s="114">
        <f t="shared" si="6"/>
        <v>244835.75017675757</v>
      </c>
      <c r="M50" s="114">
        <f t="shared" si="6"/>
        <v>240728.62342962623</v>
      </c>
      <c r="N50" s="114">
        <f t="shared" si="6"/>
        <v>240728.62342962623</v>
      </c>
      <c r="O50" s="114">
        <f t="shared" si="6"/>
        <v>199795.07846960425</v>
      </c>
      <c r="P50" s="114">
        <f t="shared" si="6"/>
        <v>199795.07846960425</v>
      </c>
      <c r="Q50" s="114">
        <f t="shared" si="6"/>
        <v>199795.07846960425</v>
      </c>
      <c r="R50" s="114">
        <f t="shared" si="6"/>
        <v>199795.07846960425</v>
      </c>
      <c r="S50" s="114">
        <f t="shared" si="6"/>
        <v>199795.07846960425</v>
      </c>
      <c r="T50" s="114">
        <f t="shared" si="6"/>
        <v>150476.07538169622</v>
      </c>
      <c r="U50" s="114">
        <f t="shared" si="6"/>
        <v>150476.07538169622</v>
      </c>
      <c r="V50" s="114">
        <f t="shared" si="6"/>
        <v>150476.07538169622</v>
      </c>
      <c r="W50" s="114">
        <f t="shared" si="6"/>
        <v>150476.07538169622</v>
      </c>
      <c r="X50" s="114">
        <f t="shared" si="6"/>
        <v>150476.07538169622</v>
      </c>
      <c r="Y50" s="114">
        <f t="shared" si="6"/>
        <v>111870.00249427557</v>
      </c>
      <c r="Z50" s="114">
        <f t="shared" si="6"/>
        <v>111870.00249427557</v>
      </c>
      <c r="AA50" s="114">
        <f t="shared" si="6"/>
        <v>111870.00249427557</v>
      </c>
      <c r="AB50" s="114">
        <f t="shared" si="6"/>
        <v>111870.00249427557</v>
      </c>
      <c r="AC50" s="114">
        <f t="shared" si="6"/>
        <v>111870.00249427557</v>
      </c>
      <c r="AD50" s="114">
        <f t="shared" si="6"/>
        <v>0</v>
      </c>
      <c r="AE50" s="114">
        <f t="shared" si="6"/>
        <v>0</v>
      </c>
      <c r="AF50" s="114">
        <f t="shared" si="6"/>
        <v>0</v>
      </c>
      <c r="AG50" s="114">
        <f t="shared" si="6"/>
        <v>0</v>
      </c>
      <c r="AH50" s="114">
        <f t="shared" si="6"/>
        <v>0</v>
      </c>
      <c r="AI50" s="114">
        <f t="shared" si="6"/>
        <v>0</v>
      </c>
      <c r="AJ50" s="114">
        <f t="shared" si="6"/>
        <v>0</v>
      </c>
      <c r="AK50" s="114">
        <f t="shared" si="6"/>
        <v>0</v>
      </c>
      <c r="AL50" s="114">
        <f t="shared" si="6"/>
        <v>5855161.7468819916</v>
      </c>
    </row>
    <row r="51" spans="1:38" x14ac:dyDescent="0.3">
      <c r="A51" s="4" t="s">
        <v>41</v>
      </c>
      <c r="B51" s="5"/>
      <c r="C51" s="27"/>
      <c r="D51" s="27"/>
      <c r="E51" s="27">
        <v>0</v>
      </c>
      <c r="F51" s="27">
        <f>$E50-F50</f>
        <v>0</v>
      </c>
      <c r="G51" s="27">
        <f t="shared" ref="G51:AK51" si="7">$E50-G50</f>
        <v>0</v>
      </c>
      <c r="H51" s="27">
        <f t="shared" si="7"/>
        <v>0</v>
      </c>
      <c r="I51" s="27">
        <f t="shared" si="7"/>
        <v>0</v>
      </c>
      <c r="J51" s="27">
        <f t="shared" si="7"/>
        <v>0</v>
      </c>
      <c r="K51" s="27">
        <f t="shared" si="7"/>
        <v>184052.11948013306</v>
      </c>
      <c r="L51" s="27">
        <f t="shared" si="7"/>
        <v>184052.11948013306</v>
      </c>
      <c r="M51" s="27">
        <f t="shared" si="7"/>
        <v>188159.2462272644</v>
      </c>
      <c r="N51" s="27">
        <f t="shared" si="7"/>
        <v>188159.2462272644</v>
      </c>
      <c r="O51" s="27">
        <f t="shared" si="7"/>
        <v>229092.79118728638</v>
      </c>
      <c r="P51" s="27">
        <f t="shared" si="7"/>
        <v>229092.79118728638</v>
      </c>
      <c r="Q51" s="27">
        <f t="shared" si="7"/>
        <v>229092.79118728638</v>
      </c>
      <c r="R51" s="27">
        <f t="shared" si="7"/>
        <v>229092.79118728638</v>
      </c>
      <c r="S51" s="27">
        <f t="shared" si="7"/>
        <v>229092.79118728638</v>
      </c>
      <c r="T51" s="27">
        <f t="shared" si="7"/>
        <v>278411.79427519441</v>
      </c>
      <c r="U51" s="27">
        <f t="shared" si="7"/>
        <v>278411.79427519441</v>
      </c>
      <c r="V51" s="27">
        <f t="shared" si="7"/>
        <v>278411.79427519441</v>
      </c>
      <c r="W51" s="27">
        <f t="shared" si="7"/>
        <v>278411.79427519441</v>
      </c>
      <c r="X51" s="27">
        <f t="shared" si="7"/>
        <v>278411.79427519441</v>
      </c>
      <c r="Y51" s="27">
        <f t="shared" si="7"/>
        <v>317017.86716261506</v>
      </c>
      <c r="Z51" s="27">
        <f t="shared" si="7"/>
        <v>317017.86716261506</v>
      </c>
      <c r="AA51" s="27">
        <f t="shared" si="7"/>
        <v>317017.86716261506</v>
      </c>
      <c r="AB51" s="27">
        <f t="shared" si="7"/>
        <v>317017.86716261506</v>
      </c>
      <c r="AC51" s="27">
        <f t="shared" si="7"/>
        <v>317017.86716261506</v>
      </c>
      <c r="AD51" s="27">
        <f t="shared" si="7"/>
        <v>428887.86965689063</v>
      </c>
      <c r="AE51" s="27">
        <f t="shared" si="7"/>
        <v>428887.86965689063</v>
      </c>
      <c r="AF51" s="27">
        <f t="shared" si="7"/>
        <v>428887.86965689063</v>
      </c>
      <c r="AG51" s="27">
        <f t="shared" si="7"/>
        <v>428887.86965689063</v>
      </c>
      <c r="AH51" s="27">
        <f t="shared" si="7"/>
        <v>428887.86965689063</v>
      </c>
      <c r="AI51" s="27">
        <f t="shared" si="7"/>
        <v>428887.86965689063</v>
      </c>
      <c r="AJ51" s="27">
        <f t="shared" si="7"/>
        <v>428887.86965689063</v>
      </c>
      <c r="AK51" s="27">
        <f t="shared" si="7"/>
        <v>428887.86965689063</v>
      </c>
      <c r="AL51" s="27"/>
    </row>
    <row r="53" spans="1:38" x14ac:dyDescent="0.3">
      <c r="A53" s="49" t="s">
        <v>45</v>
      </c>
      <c r="B53" s="51"/>
    </row>
    <row r="54" spans="1:38" ht="15.75" customHeight="1" x14ac:dyDescent="0.3">
      <c r="A54" s="202" t="s">
        <v>2</v>
      </c>
      <c r="B54" s="202" t="s">
        <v>0</v>
      </c>
      <c r="C54" s="202" t="s">
        <v>60</v>
      </c>
      <c r="D54" s="202" t="s">
        <v>346</v>
      </c>
      <c r="E54" s="213" t="s">
        <v>61</v>
      </c>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08" t="s">
        <v>1</v>
      </c>
    </row>
    <row r="55" spans="1:38" x14ac:dyDescent="0.3">
      <c r="A55" s="203"/>
      <c r="B55" s="203"/>
      <c r="C55" s="203"/>
      <c r="D55" s="206"/>
      <c r="E55" s="1">
        <v>2018</v>
      </c>
      <c r="F55" s="1">
        <v>2019</v>
      </c>
      <c r="G55" s="1">
        <v>2020</v>
      </c>
      <c r="H55" s="1">
        <v>2021</v>
      </c>
      <c r="I55" s="1">
        <v>2022</v>
      </c>
      <c r="J55" s="1">
        <v>2023</v>
      </c>
      <c r="K55" s="1">
        <v>2024</v>
      </c>
      <c r="L55" s="1">
        <v>2025</v>
      </c>
      <c r="M55" s="1">
        <v>2026</v>
      </c>
      <c r="N55" s="1">
        <v>2027</v>
      </c>
      <c r="O55" s="1">
        <v>2028</v>
      </c>
      <c r="P55" s="1">
        <v>2029</v>
      </c>
      <c r="Q55" s="1">
        <v>2030</v>
      </c>
      <c r="R55" s="1">
        <v>2031</v>
      </c>
      <c r="S55" s="1">
        <v>2032</v>
      </c>
      <c r="T55" s="1">
        <v>2033</v>
      </c>
      <c r="U55" s="1">
        <v>2034</v>
      </c>
      <c r="V55" s="1">
        <v>2035</v>
      </c>
      <c r="W55" s="1">
        <v>2036</v>
      </c>
      <c r="X55" s="1">
        <v>2037</v>
      </c>
      <c r="Y55" s="1">
        <v>2038</v>
      </c>
      <c r="Z55" s="1">
        <v>2039</v>
      </c>
      <c r="AA55" s="1">
        <v>2040</v>
      </c>
      <c r="AB55" s="1">
        <v>2041</v>
      </c>
      <c r="AC55" s="1">
        <v>2042</v>
      </c>
      <c r="AD55" s="1">
        <v>2043</v>
      </c>
      <c r="AE55" s="1">
        <v>2044</v>
      </c>
      <c r="AF55" s="1">
        <v>2045</v>
      </c>
      <c r="AG55" s="1">
        <v>2046</v>
      </c>
      <c r="AH55" s="1">
        <v>2047</v>
      </c>
      <c r="AI55" s="1">
        <v>2048</v>
      </c>
      <c r="AJ55" s="1">
        <v>2049</v>
      </c>
      <c r="AK55" s="1">
        <v>2050</v>
      </c>
      <c r="AL55" s="209"/>
    </row>
    <row r="56" spans="1:38" x14ac:dyDescent="0.3">
      <c r="A56" s="10" t="s">
        <v>58</v>
      </c>
      <c r="B56" s="23">
        <v>10</v>
      </c>
      <c r="C56" s="100">
        <f>C40*29.31/1000</f>
        <v>1199.7621746399955</v>
      </c>
      <c r="D56" s="145">
        <v>1</v>
      </c>
      <c r="E56" s="100">
        <f t="shared" ref="E56:AK64" si="8">E40*29.31/1000</f>
        <v>1199.762202778244</v>
      </c>
      <c r="F56" s="100">
        <f t="shared" si="8"/>
        <v>1199.762202778244</v>
      </c>
      <c r="G56" s="100">
        <f t="shared" si="8"/>
        <v>1199.762202778244</v>
      </c>
      <c r="H56" s="100">
        <f t="shared" si="8"/>
        <v>1199.762202778244</v>
      </c>
      <c r="I56" s="100">
        <f t="shared" si="8"/>
        <v>1199.762202778244</v>
      </c>
      <c r="J56" s="100">
        <f t="shared" si="8"/>
        <v>1199.762202778244</v>
      </c>
      <c r="K56" s="100">
        <f t="shared" si="8"/>
        <v>1199.762202778244</v>
      </c>
      <c r="L56" s="100">
        <f t="shared" si="8"/>
        <v>1199.762202778244</v>
      </c>
      <c r="M56" s="100">
        <f t="shared" si="8"/>
        <v>1199.762202778244</v>
      </c>
      <c r="N56" s="100">
        <f t="shared" si="8"/>
        <v>1199.762202778244</v>
      </c>
      <c r="O56" s="100">
        <f t="shared" si="8"/>
        <v>0</v>
      </c>
      <c r="P56" s="100">
        <f t="shared" si="8"/>
        <v>0</v>
      </c>
      <c r="Q56" s="100">
        <f t="shared" si="8"/>
        <v>0</v>
      </c>
      <c r="R56" s="100">
        <f t="shared" si="8"/>
        <v>0</v>
      </c>
      <c r="S56" s="100">
        <f t="shared" si="8"/>
        <v>0</v>
      </c>
      <c r="T56" s="100">
        <f t="shared" si="8"/>
        <v>0</v>
      </c>
      <c r="U56" s="100">
        <f t="shared" si="8"/>
        <v>0</v>
      </c>
      <c r="V56" s="100">
        <f t="shared" si="8"/>
        <v>0</v>
      </c>
      <c r="W56" s="100">
        <f t="shared" si="8"/>
        <v>0</v>
      </c>
      <c r="X56" s="100">
        <f t="shared" si="8"/>
        <v>0</v>
      </c>
      <c r="Y56" s="100">
        <f t="shared" si="8"/>
        <v>0</v>
      </c>
      <c r="Z56" s="100">
        <f t="shared" si="8"/>
        <v>0</v>
      </c>
      <c r="AA56" s="100">
        <f t="shared" si="8"/>
        <v>0</v>
      </c>
      <c r="AB56" s="100">
        <f t="shared" si="8"/>
        <v>0</v>
      </c>
      <c r="AC56" s="100">
        <f t="shared" si="8"/>
        <v>0</v>
      </c>
      <c r="AD56" s="100">
        <f t="shared" si="8"/>
        <v>0</v>
      </c>
      <c r="AE56" s="100">
        <f t="shared" si="8"/>
        <v>0</v>
      </c>
      <c r="AF56" s="100">
        <f t="shared" si="8"/>
        <v>0</v>
      </c>
      <c r="AG56" s="100">
        <f t="shared" si="8"/>
        <v>0</v>
      </c>
      <c r="AH56" s="100">
        <f t="shared" si="8"/>
        <v>0</v>
      </c>
      <c r="AI56" s="100">
        <f t="shared" si="8"/>
        <v>0</v>
      </c>
      <c r="AJ56" s="100">
        <f t="shared" si="8"/>
        <v>0</v>
      </c>
      <c r="AK56" s="100">
        <f t="shared" si="8"/>
        <v>0</v>
      </c>
      <c r="AL56" s="25">
        <f t="shared" ref="AL56:AL65" si="9">SUM(E56:AK56)</f>
        <v>11997.622027782438</v>
      </c>
    </row>
    <row r="57" spans="1:38" x14ac:dyDescent="0.3">
      <c r="A57" s="10" t="s">
        <v>255</v>
      </c>
      <c r="B57" s="23">
        <v>15</v>
      </c>
      <c r="C57" s="100">
        <f t="shared" ref="C57:S65" si="10">C41*29.31/1000</f>
        <v>1445.5399791097702</v>
      </c>
      <c r="D57" s="145">
        <v>1</v>
      </c>
      <c r="E57" s="100">
        <f t="shared" si="10"/>
        <v>1445.5399805065842</v>
      </c>
      <c r="F57" s="100">
        <f t="shared" si="10"/>
        <v>1445.5399805065842</v>
      </c>
      <c r="G57" s="100">
        <f t="shared" si="10"/>
        <v>1445.5399805065842</v>
      </c>
      <c r="H57" s="100">
        <f t="shared" si="10"/>
        <v>1445.5399805065842</v>
      </c>
      <c r="I57" s="100">
        <f t="shared" si="10"/>
        <v>1445.5399805065842</v>
      </c>
      <c r="J57" s="100">
        <f t="shared" si="10"/>
        <v>1445.5399805065842</v>
      </c>
      <c r="K57" s="100">
        <f t="shared" si="10"/>
        <v>1445.5399805065842</v>
      </c>
      <c r="L57" s="100">
        <f t="shared" si="10"/>
        <v>1445.5399805065842</v>
      </c>
      <c r="M57" s="100">
        <f t="shared" si="10"/>
        <v>1445.5399805065842</v>
      </c>
      <c r="N57" s="100">
        <f t="shared" si="10"/>
        <v>1445.5399805065842</v>
      </c>
      <c r="O57" s="100">
        <f t="shared" si="10"/>
        <v>1445.5399805065842</v>
      </c>
      <c r="P57" s="100">
        <f t="shared" si="10"/>
        <v>1445.5399805065842</v>
      </c>
      <c r="Q57" s="100">
        <f t="shared" si="10"/>
        <v>1445.5399805065842</v>
      </c>
      <c r="R57" s="100">
        <f t="shared" si="10"/>
        <v>1445.5399805065842</v>
      </c>
      <c r="S57" s="100">
        <f t="shared" si="10"/>
        <v>1445.5399805065842</v>
      </c>
      <c r="T57" s="100">
        <f t="shared" si="8"/>
        <v>0</v>
      </c>
      <c r="U57" s="100">
        <f t="shared" si="8"/>
        <v>0</v>
      </c>
      <c r="V57" s="100">
        <f t="shared" si="8"/>
        <v>0</v>
      </c>
      <c r="W57" s="100">
        <f t="shared" si="8"/>
        <v>0</v>
      </c>
      <c r="X57" s="100">
        <f t="shared" si="8"/>
        <v>0</v>
      </c>
      <c r="Y57" s="100">
        <f t="shared" si="8"/>
        <v>0</v>
      </c>
      <c r="Z57" s="100">
        <f t="shared" si="8"/>
        <v>0</v>
      </c>
      <c r="AA57" s="100">
        <f t="shared" si="8"/>
        <v>0</v>
      </c>
      <c r="AB57" s="100">
        <f t="shared" si="8"/>
        <v>0</v>
      </c>
      <c r="AC57" s="100">
        <f t="shared" si="8"/>
        <v>0</v>
      </c>
      <c r="AD57" s="100">
        <f t="shared" si="8"/>
        <v>0</v>
      </c>
      <c r="AE57" s="100">
        <f t="shared" si="8"/>
        <v>0</v>
      </c>
      <c r="AF57" s="100">
        <f t="shared" si="8"/>
        <v>0</v>
      </c>
      <c r="AG57" s="100">
        <f t="shared" si="8"/>
        <v>0</v>
      </c>
      <c r="AH57" s="100">
        <f t="shared" si="8"/>
        <v>0</v>
      </c>
      <c r="AI57" s="100">
        <f t="shared" si="8"/>
        <v>0</v>
      </c>
      <c r="AJ57" s="100">
        <f t="shared" si="8"/>
        <v>0</v>
      </c>
      <c r="AK57" s="100">
        <f t="shared" si="8"/>
        <v>0</v>
      </c>
      <c r="AL57" s="25">
        <f t="shared" si="9"/>
        <v>21683.099707598758</v>
      </c>
    </row>
    <row r="58" spans="1:38" x14ac:dyDescent="0.3">
      <c r="A58" s="10" t="s">
        <v>254</v>
      </c>
      <c r="B58" s="23">
        <v>25</v>
      </c>
      <c r="C58" s="100">
        <f t="shared" si="10"/>
        <v>2064.8981062847797</v>
      </c>
      <c r="D58" s="145">
        <v>1</v>
      </c>
      <c r="E58" s="100">
        <f t="shared" si="8"/>
        <v>2064.8980977455376</v>
      </c>
      <c r="F58" s="100">
        <f t="shared" si="8"/>
        <v>2064.8980977455376</v>
      </c>
      <c r="G58" s="100">
        <f t="shared" si="8"/>
        <v>2064.8980977455376</v>
      </c>
      <c r="H58" s="100">
        <f t="shared" si="8"/>
        <v>2064.8980977455376</v>
      </c>
      <c r="I58" s="100">
        <f t="shared" si="8"/>
        <v>2064.8980977455376</v>
      </c>
      <c r="J58" s="100">
        <f t="shared" si="8"/>
        <v>2064.8980977455376</v>
      </c>
      <c r="K58" s="100">
        <f t="shared" si="8"/>
        <v>2064.8980977455376</v>
      </c>
      <c r="L58" s="100">
        <f t="shared" si="8"/>
        <v>2064.8980977455376</v>
      </c>
      <c r="M58" s="100">
        <f t="shared" si="8"/>
        <v>2064.8980977455376</v>
      </c>
      <c r="N58" s="100">
        <f t="shared" si="8"/>
        <v>2064.8980977455376</v>
      </c>
      <c r="O58" s="100">
        <f t="shared" si="8"/>
        <v>2064.8980977455376</v>
      </c>
      <c r="P58" s="100">
        <f t="shared" si="8"/>
        <v>2064.8980977455376</v>
      </c>
      <c r="Q58" s="100">
        <f t="shared" si="8"/>
        <v>2064.8980977455376</v>
      </c>
      <c r="R58" s="100">
        <f t="shared" si="8"/>
        <v>2064.8980977455376</v>
      </c>
      <c r="S58" s="100">
        <f t="shared" si="8"/>
        <v>2064.8980977455376</v>
      </c>
      <c r="T58" s="100">
        <f t="shared" si="8"/>
        <v>2064.8980977455376</v>
      </c>
      <c r="U58" s="100">
        <f t="shared" si="8"/>
        <v>2064.8980977455376</v>
      </c>
      <c r="V58" s="100">
        <f t="shared" si="8"/>
        <v>2064.8980977455376</v>
      </c>
      <c r="W58" s="100">
        <f t="shared" si="8"/>
        <v>2064.8980977455376</v>
      </c>
      <c r="X58" s="100">
        <f t="shared" si="8"/>
        <v>2064.8980977455376</v>
      </c>
      <c r="Y58" s="100">
        <f t="shared" si="8"/>
        <v>2064.8980977455376</v>
      </c>
      <c r="Z58" s="100">
        <f t="shared" si="8"/>
        <v>2064.8980977455376</v>
      </c>
      <c r="AA58" s="100">
        <f t="shared" si="8"/>
        <v>2064.8980977455376</v>
      </c>
      <c r="AB58" s="100">
        <f t="shared" si="8"/>
        <v>2064.8980977455376</v>
      </c>
      <c r="AC58" s="100">
        <f t="shared" si="8"/>
        <v>2064.8980977455376</v>
      </c>
      <c r="AD58" s="100">
        <f t="shared" si="8"/>
        <v>0</v>
      </c>
      <c r="AE58" s="100">
        <f t="shared" si="8"/>
        <v>0</v>
      </c>
      <c r="AF58" s="100">
        <f t="shared" si="8"/>
        <v>0</v>
      </c>
      <c r="AG58" s="100">
        <f t="shared" si="8"/>
        <v>0</v>
      </c>
      <c r="AH58" s="100">
        <f t="shared" si="8"/>
        <v>0</v>
      </c>
      <c r="AI58" s="100">
        <f t="shared" si="8"/>
        <v>0</v>
      </c>
      <c r="AJ58" s="100">
        <f t="shared" si="8"/>
        <v>0</v>
      </c>
      <c r="AK58" s="100">
        <f t="shared" si="8"/>
        <v>0</v>
      </c>
      <c r="AL58" s="25">
        <f t="shared" si="9"/>
        <v>51622.452443638409</v>
      </c>
    </row>
    <row r="59" spans="1:38" x14ac:dyDescent="0.3">
      <c r="A59" s="10" t="s">
        <v>284</v>
      </c>
      <c r="B59" s="23">
        <v>25</v>
      </c>
      <c r="C59" s="100">
        <f t="shared" si="10"/>
        <v>161.13662992947434</v>
      </c>
      <c r="D59" s="145">
        <v>1</v>
      </c>
      <c r="E59" s="100">
        <f t="shared" si="8"/>
        <v>161.13662870933533</v>
      </c>
      <c r="F59" s="100">
        <f t="shared" si="8"/>
        <v>161.13662870933533</v>
      </c>
      <c r="G59" s="100">
        <f t="shared" si="8"/>
        <v>161.13662870933533</v>
      </c>
      <c r="H59" s="100">
        <f t="shared" si="8"/>
        <v>161.13662870933533</v>
      </c>
      <c r="I59" s="100">
        <f t="shared" si="8"/>
        <v>161.13662870933533</v>
      </c>
      <c r="J59" s="100">
        <f t="shared" si="8"/>
        <v>161.13662870933533</v>
      </c>
      <c r="K59" s="100">
        <f t="shared" si="8"/>
        <v>161.13662870933533</v>
      </c>
      <c r="L59" s="100">
        <f t="shared" si="8"/>
        <v>161.13662870933533</v>
      </c>
      <c r="M59" s="100">
        <f t="shared" si="8"/>
        <v>40.756743750915525</v>
      </c>
      <c r="N59" s="100">
        <f t="shared" si="8"/>
        <v>40.756743750915525</v>
      </c>
      <c r="O59" s="100">
        <f t="shared" si="8"/>
        <v>40.756743750915525</v>
      </c>
      <c r="P59" s="100">
        <f t="shared" si="8"/>
        <v>40.756743750915525</v>
      </c>
      <c r="Q59" s="100">
        <f t="shared" si="8"/>
        <v>40.756743750915525</v>
      </c>
      <c r="R59" s="100">
        <f t="shared" si="8"/>
        <v>40.756743750915525</v>
      </c>
      <c r="S59" s="100">
        <f t="shared" si="8"/>
        <v>40.756743750915525</v>
      </c>
      <c r="T59" s="100">
        <f t="shared" si="8"/>
        <v>40.756743750915525</v>
      </c>
      <c r="U59" s="100">
        <f t="shared" si="8"/>
        <v>40.756743750915525</v>
      </c>
      <c r="V59" s="100">
        <f t="shared" si="8"/>
        <v>40.756743750915525</v>
      </c>
      <c r="W59" s="100">
        <f t="shared" si="8"/>
        <v>40.756743750915525</v>
      </c>
      <c r="X59" s="100">
        <f t="shared" si="8"/>
        <v>40.756743750915525</v>
      </c>
      <c r="Y59" s="100">
        <f t="shared" si="8"/>
        <v>40.756743750915525</v>
      </c>
      <c r="Z59" s="100">
        <f t="shared" si="8"/>
        <v>40.756743750915525</v>
      </c>
      <c r="AA59" s="100">
        <f t="shared" si="8"/>
        <v>40.756743750915525</v>
      </c>
      <c r="AB59" s="100">
        <f t="shared" si="8"/>
        <v>40.756743750915525</v>
      </c>
      <c r="AC59" s="100">
        <f t="shared" si="8"/>
        <v>40.756743750915525</v>
      </c>
      <c r="AD59" s="100">
        <f t="shared" si="8"/>
        <v>0</v>
      </c>
      <c r="AE59" s="100">
        <f t="shared" si="8"/>
        <v>0</v>
      </c>
      <c r="AF59" s="100">
        <f t="shared" si="8"/>
        <v>0</v>
      </c>
      <c r="AG59" s="100">
        <f t="shared" si="8"/>
        <v>0</v>
      </c>
      <c r="AH59" s="100">
        <f t="shared" si="8"/>
        <v>0</v>
      </c>
      <c r="AI59" s="100">
        <f t="shared" si="8"/>
        <v>0</v>
      </c>
      <c r="AJ59" s="100">
        <f t="shared" si="8"/>
        <v>0</v>
      </c>
      <c r="AK59" s="100">
        <f t="shared" si="8"/>
        <v>0</v>
      </c>
      <c r="AL59" s="25">
        <f t="shared" si="9"/>
        <v>1981.9576734402474</v>
      </c>
    </row>
    <row r="60" spans="1:38" x14ac:dyDescent="0.3">
      <c r="A60" s="10" t="s">
        <v>268</v>
      </c>
      <c r="B60" s="23">
        <v>25</v>
      </c>
      <c r="C60" s="100">
        <f t="shared" si="10"/>
        <v>534.4134594829568</v>
      </c>
      <c r="D60" s="145">
        <v>1</v>
      </c>
      <c r="E60" s="100">
        <f t="shared" si="8"/>
        <v>534.41346064845084</v>
      </c>
      <c r="F60" s="100">
        <f t="shared" si="8"/>
        <v>534.41346064845084</v>
      </c>
      <c r="G60" s="100">
        <f t="shared" si="8"/>
        <v>534.41346064845084</v>
      </c>
      <c r="H60" s="100">
        <f t="shared" si="8"/>
        <v>534.41346064845084</v>
      </c>
      <c r="I60" s="100">
        <f t="shared" si="8"/>
        <v>534.41346064845084</v>
      </c>
      <c r="J60" s="100">
        <f t="shared" si="8"/>
        <v>534.41346064845084</v>
      </c>
      <c r="K60" s="100">
        <f t="shared" si="8"/>
        <v>534.41346064845084</v>
      </c>
      <c r="L60" s="100">
        <f t="shared" si="8"/>
        <v>534.41346064845084</v>
      </c>
      <c r="M60" s="100">
        <f t="shared" si="8"/>
        <v>534.41346064845084</v>
      </c>
      <c r="N60" s="100">
        <f t="shared" si="8"/>
        <v>534.41346064845084</v>
      </c>
      <c r="O60" s="100">
        <f t="shared" si="8"/>
        <v>534.41346064845084</v>
      </c>
      <c r="P60" s="100">
        <f t="shared" si="8"/>
        <v>534.41346064845084</v>
      </c>
      <c r="Q60" s="100">
        <f t="shared" si="8"/>
        <v>534.41346064845084</v>
      </c>
      <c r="R60" s="100">
        <f t="shared" si="8"/>
        <v>534.41346064845084</v>
      </c>
      <c r="S60" s="100">
        <f t="shared" si="8"/>
        <v>534.41346064845084</v>
      </c>
      <c r="T60" s="100">
        <f t="shared" si="8"/>
        <v>534.41346064845084</v>
      </c>
      <c r="U60" s="100">
        <f t="shared" si="8"/>
        <v>534.41346064845084</v>
      </c>
      <c r="V60" s="100">
        <f t="shared" si="8"/>
        <v>534.41346064845084</v>
      </c>
      <c r="W60" s="100">
        <f t="shared" si="8"/>
        <v>534.41346064845084</v>
      </c>
      <c r="X60" s="100">
        <f t="shared" si="8"/>
        <v>534.41346064845084</v>
      </c>
      <c r="Y60" s="100">
        <f t="shared" si="8"/>
        <v>534.41346064845084</v>
      </c>
      <c r="Z60" s="100">
        <f t="shared" si="8"/>
        <v>534.41346064845084</v>
      </c>
      <c r="AA60" s="100">
        <f t="shared" si="8"/>
        <v>534.41346064845084</v>
      </c>
      <c r="AB60" s="100">
        <f t="shared" si="8"/>
        <v>534.41346064845084</v>
      </c>
      <c r="AC60" s="100">
        <f t="shared" si="8"/>
        <v>534.41346064845084</v>
      </c>
      <c r="AD60" s="100">
        <f t="shared" si="8"/>
        <v>0</v>
      </c>
      <c r="AE60" s="100">
        <f t="shared" si="8"/>
        <v>0</v>
      </c>
      <c r="AF60" s="100">
        <f t="shared" si="8"/>
        <v>0</v>
      </c>
      <c r="AG60" s="100">
        <f t="shared" si="8"/>
        <v>0</v>
      </c>
      <c r="AH60" s="100">
        <f t="shared" si="8"/>
        <v>0</v>
      </c>
      <c r="AI60" s="100">
        <f t="shared" si="8"/>
        <v>0</v>
      </c>
      <c r="AJ60" s="100">
        <f t="shared" si="8"/>
        <v>0</v>
      </c>
      <c r="AK60" s="100">
        <f t="shared" si="8"/>
        <v>0</v>
      </c>
      <c r="AL60" s="25">
        <f t="shared" si="9"/>
        <v>13360.336516211279</v>
      </c>
    </row>
    <row r="61" spans="1:38" x14ac:dyDescent="0.3">
      <c r="A61" s="10" t="s">
        <v>285</v>
      </c>
      <c r="B61" s="23">
        <v>20</v>
      </c>
      <c r="C61" s="100">
        <f t="shared" si="10"/>
        <v>326.41436513857752</v>
      </c>
      <c r="D61" s="145">
        <v>1</v>
      </c>
      <c r="E61" s="100">
        <f t="shared" si="8"/>
        <v>326.41436034450533</v>
      </c>
      <c r="F61" s="100">
        <f t="shared" si="8"/>
        <v>326.41436034450533</v>
      </c>
      <c r="G61" s="100">
        <f t="shared" si="8"/>
        <v>326.41436034450533</v>
      </c>
      <c r="H61" s="100">
        <f t="shared" si="8"/>
        <v>326.41436034450533</v>
      </c>
      <c r="I61" s="100">
        <f t="shared" si="8"/>
        <v>326.41436034450533</v>
      </c>
      <c r="J61" s="100">
        <f t="shared" si="8"/>
        <v>326.41436034450533</v>
      </c>
      <c r="K61" s="100">
        <f t="shared" si="8"/>
        <v>326.41436034450533</v>
      </c>
      <c r="L61" s="100">
        <f t="shared" si="8"/>
        <v>326.41436034450533</v>
      </c>
      <c r="M61" s="100">
        <f t="shared" si="8"/>
        <v>326.41436034450533</v>
      </c>
      <c r="N61" s="100">
        <f t="shared" si="8"/>
        <v>326.41436034450533</v>
      </c>
      <c r="O61" s="100">
        <f t="shared" si="8"/>
        <v>326.41436034450533</v>
      </c>
      <c r="P61" s="100">
        <f t="shared" si="8"/>
        <v>326.41436034450533</v>
      </c>
      <c r="Q61" s="100">
        <f t="shared" si="8"/>
        <v>326.41436034450533</v>
      </c>
      <c r="R61" s="100">
        <f t="shared" si="8"/>
        <v>326.41436034450533</v>
      </c>
      <c r="S61" s="100">
        <f t="shared" si="8"/>
        <v>326.41436034450533</v>
      </c>
      <c r="T61" s="100">
        <f t="shared" si="8"/>
        <v>326.41436034450533</v>
      </c>
      <c r="U61" s="100">
        <f t="shared" si="8"/>
        <v>326.41436034450533</v>
      </c>
      <c r="V61" s="100">
        <f t="shared" si="8"/>
        <v>326.41436034450533</v>
      </c>
      <c r="W61" s="100">
        <f t="shared" si="8"/>
        <v>326.41436034450533</v>
      </c>
      <c r="X61" s="100">
        <f t="shared" si="8"/>
        <v>326.41436034450533</v>
      </c>
      <c r="Y61" s="100">
        <f t="shared" si="8"/>
        <v>0</v>
      </c>
      <c r="Z61" s="100">
        <f t="shared" si="8"/>
        <v>0</v>
      </c>
      <c r="AA61" s="100">
        <f t="shared" si="8"/>
        <v>0</v>
      </c>
      <c r="AB61" s="100">
        <f t="shared" si="8"/>
        <v>0</v>
      </c>
      <c r="AC61" s="100">
        <f t="shared" si="8"/>
        <v>0</v>
      </c>
      <c r="AD61" s="100">
        <f t="shared" si="8"/>
        <v>0</v>
      </c>
      <c r="AE61" s="100">
        <f t="shared" si="8"/>
        <v>0</v>
      </c>
      <c r="AF61" s="100">
        <f t="shared" si="8"/>
        <v>0</v>
      </c>
      <c r="AG61" s="100">
        <f t="shared" si="8"/>
        <v>0</v>
      </c>
      <c r="AH61" s="100">
        <f t="shared" si="8"/>
        <v>0</v>
      </c>
      <c r="AI61" s="100">
        <f t="shared" si="8"/>
        <v>0</v>
      </c>
      <c r="AJ61" s="100">
        <f t="shared" si="8"/>
        <v>0</v>
      </c>
      <c r="AK61" s="100">
        <f t="shared" si="8"/>
        <v>0</v>
      </c>
      <c r="AL61" s="25">
        <f t="shared" si="9"/>
        <v>6528.2872068901079</v>
      </c>
    </row>
    <row r="62" spans="1:38" x14ac:dyDescent="0.3">
      <c r="A62" s="10" t="s">
        <v>286</v>
      </c>
      <c r="B62" s="23">
        <v>20</v>
      </c>
      <c r="C62" s="100">
        <f t="shared" si="10"/>
        <v>60.712194078947391</v>
      </c>
      <c r="D62" s="145">
        <v>1</v>
      </c>
      <c r="E62" s="100">
        <f t="shared" si="8"/>
        <v>60.712194902801507</v>
      </c>
      <c r="F62" s="100">
        <f t="shared" si="8"/>
        <v>60.712194902801507</v>
      </c>
      <c r="G62" s="100">
        <f t="shared" si="8"/>
        <v>60.712194902801507</v>
      </c>
      <c r="H62" s="100">
        <f t="shared" si="8"/>
        <v>60.712194902801507</v>
      </c>
      <c r="I62" s="100">
        <f t="shared" si="8"/>
        <v>60.712194902801507</v>
      </c>
      <c r="J62" s="100">
        <f t="shared" si="8"/>
        <v>60.712194902801507</v>
      </c>
      <c r="K62" s="100">
        <f t="shared" si="8"/>
        <v>60.712194902801507</v>
      </c>
      <c r="L62" s="100">
        <f t="shared" si="8"/>
        <v>60.712194902801507</v>
      </c>
      <c r="M62" s="100">
        <f t="shared" si="8"/>
        <v>60.712194902801507</v>
      </c>
      <c r="N62" s="100">
        <f t="shared" si="8"/>
        <v>60.712194902801507</v>
      </c>
      <c r="O62" s="100">
        <f t="shared" si="8"/>
        <v>60.712194902801507</v>
      </c>
      <c r="P62" s="100">
        <f t="shared" si="8"/>
        <v>60.712194902801507</v>
      </c>
      <c r="Q62" s="100">
        <f t="shared" si="8"/>
        <v>60.712194902801507</v>
      </c>
      <c r="R62" s="100">
        <f t="shared" si="8"/>
        <v>60.712194902801507</v>
      </c>
      <c r="S62" s="100">
        <f t="shared" si="8"/>
        <v>60.712194902801507</v>
      </c>
      <c r="T62" s="100">
        <f t="shared" si="8"/>
        <v>60.712194902801507</v>
      </c>
      <c r="U62" s="100">
        <f t="shared" si="8"/>
        <v>60.712194902801507</v>
      </c>
      <c r="V62" s="100">
        <f t="shared" si="8"/>
        <v>60.712194902801507</v>
      </c>
      <c r="W62" s="100">
        <f t="shared" si="8"/>
        <v>60.712194902801507</v>
      </c>
      <c r="X62" s="100">
        <f t="shared" si="8"/>
        <v>60.712194902801507</v>
      </c>
      <c r="Y62" s="100">
        <f t="shared" si="8"/>
        <v>0</v>
      </c>
      <c r="Z62" s="100">
        <f t="shared" si="8"/>
        <v>0</v>
      </c>
      <c r="AA62" s="100">
        <f t="shared" si="8"/>
        <v>0</v>
      </c>
      <c r="AB62" s="100">
        <f t="shared" si="8"/>
        <v>0</v>
      </c>
      <c r="AC62" s="100">
        <f t="shared" si="8"/>
        <v>0</v>
      </c>
      <c r="AD62" s="100">
        <f t="shared" si="8"/>
        <v>0</v>
      </c>
      <c r="AE62" s="100">
        <f t="shared" si="8"/>
        <v>0</v>
      </c>
      <c r="AF62" s="100">
        <f t="shared" si="8"/>
        <v>0</v>
      </c>
      <c r="AG62" s="100">
        <f t="shared" si="8"/>
        <v>0</v>
      </c>
      <c r="AH62" s="100">
        <f t="shared" si="8"/>
        <v>0</v>
      </c>
      <c r="AI62" s="100">
        <f t="shared" si="8"/>
        <v>0</v>
      </c>
      <c r="AJ62" s="100">
        <f t="shared" si="8"/>
        <v>0</v>
      </c>
      <c r="AK62" s="100">
        <f t="shared" si="8"/>
        <v>0</v>
      </c>
      <c r="AL62" s="25">
        <f t="shared" si="9"/>
        <v>1214.2438980560296</v>
      </c>
    </row>
    <row r="63" spans="1:38" x14ac:dyDescent="0.3">
      <c r="A63" s="10" t="s">
        <v>287</v>
      </c>
      <c r="B63" s="23">
        <v>20</v>
      </c>
      <c r="C63" s="100">
        <f t="shared" si="10"/>
        <v>6138.9850552096777</v>
      </c>
      <c r="D63" s="145">
        <v>1</v>
      </c>
      <c r="E63" s="100">
        <f t="shared" si="8"/>
        <v>6138.9850630456922</v>
      </c>
      <c r="F63" s="100">
        <f t="shared" si="8"/>
        <v>6138.9850630456922</v>
      </c>
      <c r="G63" s="100">
        <f t="shared" si="8"/>
        <v>6138.9850630456922</v>
      </c>
      <c r="H63" s="100">
        <f t="shared" si="8"/>
        <v>6138.9850630456922</v>
      </c>
      <c r="I63" s="100">
        <f t="shared" si="8"/>
        <v>6138.9850630456922</v>
      </c>
      <c r="J63" s="100">
        <f t="shared" si="8"/>
        <v>6138.9850630456922</v>
      </c>
      <c r="K63" s="100">
        <f t="shared" si="8"/>
        <v>744.41744108299258</v>
      </c>
      <c r="L63" s="100">
        <f t="shared" si="8"/>
        <v>744.41744108299258</v>
      </c>
      <c r="M63" s="100">
        <f t="shared" si="8"/>
        <v>744.41744108299258</v>
      </c>
      <c r="N63" s="100">
        <f t="shared" si="8"/>
        <v>744.41744108299258</v>
      </c>
      <c r="O63" s="100">
        <f t="shared" si="8"/>
        <v>744.41744108299258</v>
      </c>
      <c r="P63" s="100">
        <f t="shared" si="8"/>
        <v>744.41744108299258</v>
      </c>
      <c r="Q63" s="100">
        <f t="shared" si="8"/>
        <v>744.41744108299258</v>
      </c>
      <c r="R63" s="100">
        <f t="shared" si="8"/>
        <v>744.41744108299258</v>
      </c>
      <c r="S63" s="100">
        <f t="shared" si="8"/>
        <v>744.41744108299258</v>
      </c>
      <c r="T63" s="100">
        <f t="shared" si="8"/>
        <v>744.41744108299258</v>
      </c>
      <c r="U63" s="100">
        <f t="shared" si="8"/>
        <v>744.41744108299258</v>
      </c>
      <c r="V63" s="100">
        <f t="shared" si="8"/>
        <v>744.41744108299258</v>
      </c>
      <c r="W63" s="100">
        <f t="shared" si="8"/>
        <v>744.41744108299258</v>
      </c>
      <c r="X63" s="100">
        <f t="shared" si="8"/>
        <v>744.41744108299258</v>
      </c>
      <c r="Y63" s="100">
        <f t="shared" si="8"/>
        <v>0</v>
      </c>
      <c r="Z63" s="100">
        <f t="shared" si="8"/>
        <v>0</v>
      </c>
      <c r="AA63" s="100">
        <f t="shared" si="8"/>
        <v>0</v>
      </c>
      <c r="AB63" s="100">
        <f t="shared" si="8"/>
        <v>0</v>
      </c>
      <c r="AC63" s="100">
        <f t="shared" si="8"/>
        <v>0</v>
      </c>
      <c r="AD63" s="100">
        <f t="shared" si="8"/>
        <v>0</v>
      </c>
      <c r="AE63" s="100">
        <f t="shared" si="8"/>
        <v>0</v>
      </c>
      <c r="AF63" s="100">
        <f t="shared" si="8"/>
        <v>0</v>
      </c>
      <c r="AG63" s="100">
        <f t="shared" si="8"/>
        <v>0</v>
      </c>
      <c r="AH63" s="100">
        <f t="shared" si="8"/>
        <v>0</v>
      </c>
      <c r="AI63" s="100">
        <f t="shared" si="8"/>
        <v>0</v>
      </c>
      <c r="AJ63" s="100">
        <f t="shared" si="8"/>
        <v>0</v>
      </c>
      <c r="AK63" s="100">
        <f t="shared" si="8"/>
        <v>0</v>
      </c>
      <c r="AL63" s="25">
        <f t="shared" si="9"/>
        <v>47255.754553436076</v>
      </c>
    </row>
    <row r="64" spans="1:38" x14ac:dyDescent="0.3">
      <c r="A64" s="10" t="s">
        <v>271</v>
      </c>
      <c r="B64" s="23">
        <v>25</v>
      </c>
      <c r="C64" s="100">
        <f t="shared" si="10"/>
        <v>193.88432160583557</v>
      </c>
      <c r="D64" s="145">
        <v>1</v>
      </c>
      <c r="E64" s="100">
        <f t="shared" si="8"/>
        <v>193.88432151431857</v>
      </c>
      <c r="F64" s="100">
        <f t="shared" si="8"/>
        <v>193.88432151431857</v>
      </c>
      <c r="G64" s="100">
        <f t="shared" si="8"/>
        <v>193.88432151431857</v>
      </c>
      <c r="H64" s="100">
        <f t="shared" si="8"/>
        <v>193.88432151431857</v>
      </c>
      <c r="I64" s="100">
        <f t="shared" si="8"/>
        <v>193.88432151431857</v>
      </c>
      <c r="J64" s="100">
        <f t="shared" si="8"/>
        <v>193.88432151431857</v>
      </c>
      <c r="K64" s="100">
        <f t="shared" ref="E64:AK65" si="11">K48*29.31/1000</f>
        <v>193.88432151431857</v>
      </c>
      <c r="L64" s="100">
        <f t="shared" si="11"/>
        <v>193.88432151431857</v>
      </c>
      <c r="M64" s="100">
        <f t="shared" si="11"/>
        <v>193.88432151431857</v>
      </c>
      <c r="N64" s="100">
        <f t="shared" si="11"/>
        <v>193.88432151431857</v>
      </c>
      <c r="O64" s="100">
        <f t="shared" si="11"/>
        <v>193.88432151431857</v>
      </c>
      <c r="P64" s="100">
        <f t="shared" si="11"/>
        <v>193.88432151431857</v>
      </c>
      <c r="Q64" s="100">
        <f t="shared" si="11"/>
        <v>193.88432151431857</v>
      </c>
      <c r="R64" s="100">
        <f t="shared" si="11"/>
        <v>193.88432151431857</v>
      </c>
      <c r="S64" s="100">
        <f t="shared" si="11"/>
        <v>193.88432151431857</v>
      </c>
      <c r="T64" s="100">
        <f t="shared" si="11"/>
        <v>193.88432151431857</v>
      </c>
      <c r="U64" s="100">
        <f t="shared" si="11"/>
        <v>193.88432151431857</v>
      </c>
      <c r="V64" s="100">
        <f t="shared" si="11"/>
        <v>193.88432151431857</v>
      </c>
      <c r="W64" s="100">
        <f t="shared" si="11"/>
        <v>193.88432151431857</v>
      </c>
      <c r="X64" s="100">
        <f t="shared" si="11"/>
        <v>193.88432151431857</v>
      </c>
      <c r="Y64" s="100">
        <f t="shared" si="11"/>
        <v>193.88432151431857</v>
      </c>
      <c r="Z64" s="100">
        <f t="shared" si="11"/>
        <v>193.88432151431857</v>
      </c>
      <c r="AA64" s="100">
        <f t="shared" si="11"/>
        <v>193.88432151431857</v>
      </c>
      <c r="AB64" s="100">
        <f t="shared" si="11"/>
        <v>193.88432151431857</v>
      </c>
      <c r="AC64" s="100">
        <f t="shared" si="11"/>
        <v>193.88432151431857</v>
      </c>
      <c r="AD64" s="100">
        <f t="shared" si="11"/>
        <v>0</v>
      </c>
      <c r="AE64" s="100">
        <f t="shared" si="11"/>
        <v>0</v>
      </c>
      <c r="AF64" s="100">
        <f t="shared" si="11"/>
        <v>0</v>
      </c>
      <c r="AG64" s="100">
        <f t="shared" si="11"/>
        <v>0</v>
      </c>
      <c r="AH64" s="100">
        <f t="shared" si="11"/>
        <v>0</v>
      </c>
      <c r="AI64" s="100">
        <f t="shared" si="11"/>
        <v>0</v>
      </c>
      <c r="AJ64" s="100">
        <f t="shared" si="11"/>
        <v>0</v>
      </c>
      <c r="AK64" s="100">
        <f t="shared" si="11"/>
        <v>0</v>
      </c>
      <c r="AL64" s="25">
        <f t="shared" si="9"/>
        <v>4847.1080378579672</v>
      </c>
    </row>
    <row r="65" spans="1:38" x14ac:dyDescent="0.3">
      <c r="A65" s="10" t="s">
        <v>260</v>
      </c>
      <c r="B65" s="23">
        <v>25</v>
      </c>
      <c r="C65" s="100">
        <f t="shared" si="10"/>
        <v>444.95715049363827</v>
      </c>
      <c r="D65" s="145">
        <v>1</v>
      </c>
      <c r="E65" s="100">
        <f t="shared" si="11"/>
        <v>444.9571494479942</v>
      </c>
      <c r="F65" s="100">
        <f t="shared" si="11"/>
        <v>444.9571494479942</v>
      </c>
      <c r="G65" s="100">
        <f t="shared" si="11"/>
        <v>444.9571494479942</v>
      </c>
      <c r="H65" s="100">
        <f t="shared" si="11"/>
        <v>444.9571494479942</v>
      </c>
      <c r="I65" s="100">
        <f t="shared" si="11"/>
        <v>444.9571494479942</v>
      </c>
      <c r="J65" s="100">
        <f t="shared" si="11"/>
        <v>444.9571494479942</v>
      </c>
      <c r="K65" s="100">
        <f t="shared" si="11"/>
        <v>444.9571494479942</v>
      </c>
      <c r="L65" s="100">
        <f t="shared" si="11"/>
        <v>444.9571494479942</v>
      </c>
      <c r="M65" s="100">
        <f t="shared" si="11"/>
        <v>444.9571494479942</v>
      </c>
      <c r="N65" s="100">
        <f t="shared" si="11"/>
        <v>444.9571494479942</v>
      </c>
      <c r="O65" s="100">
        <f t="shared" si="11"/>
        <v>444.9571494479942</v>
      </c>
      <c r="P65" s="100">
        <f t="shared" si="11"/>
        <v>444.9571494479942</v>
      </c>
      <c r="Q65" s="100">
        <f t="shared" si="11"/>
        <v>444.9571494479942</v>
      </c>
      <c r="R65" s="100">
        <f t="shared" si="11"/>
        <v>444.9571494479942</v>
      </c>
      <c r="S65" s="100">
        <f t="shared" si="11"/>
        <v>444.9571494479942</v>
      </c>
      <c r="T65" s="100">
        <f t="shared" si="11"/>
        <v>444.9571494479942</v>
      </c>
      <c r="U65" s="100">
        <f t="shared" si="11"/>
        <v>444.9571494479942</v>
      </c>
      <c r="V65" s="100">
        <f t="shared" si="11"/>
        <v>444.9571494479942</v>
      </c>
      <c r="W65" s="100">
        <f t="shared" si="11"/>
        <v>444.9571494479942</v>
      </c>
      <c r="X65" s="100">
        <f t="shared" si="11"/>
        <v>444.9571494479942</v>
      </c>
      <c r="Y65" s="100">
        <f t="shared" si="11"/>
        <v>444.9571494479942</v>
      </c>
      <c r="Z65" s="100">
        <f t="shared" si="11"/>
        <v>444.9571494479942</v>
      </c>
      <c r="AA65" s="100">
        <f t="shared" si="11"/>
        <v>444.9571494479942</v>
      </c>
      <c r="AB65" s="100">
        <f t="shared" si="11"/>
        <v>444.9571494479942</v>
      </c>
      <c r="AC65" s="100">
        <f t="shared" si="11"/>
        <v>444.9571494479942</v>
      </c>
      <c r="AD65" s="100">
        <f t="shared" si="11"/>
        <v>0</v>
      </c>
      <c r="AE65" s="100">
        <f t="shared" si="11"/>
        <v>0</v>
      </c>
      <c r="AF65" s="100">
        <f t="shared" si="11"/>
        <v>0</v>
      </c>
      <c r="AG65" s="100">
        <f t="shared" si="11"/>
        <v>0</v>
      </c>
      <c r="AH65" s="100">
        <f t="shared" si="11"/>
        <v>0</v>
      </c>
      <c r="AI65" s="100">
        <f t="shared" si="11"/>
        <v>0</v>
      </c>
      <c r="AJ65" s="100">
        <f t="shared" si="11"/>
        <v>0</v>
      </c>
      <c r="AK65" s="100">
        <f t="shared" si="11"/>
        <v>0</v>
      </c>
      <c r="AL65" s="25">
        <f t="shared" si="9"/>
        <v>11123.92873619985</v>
      </c>
    </row>
    <row r="66" spans="1:38" x14ac:dyDescent="0.3">
      <c r="A66" s="12" t="s">
        <v>46</v>
      </c>
      <c r="B66" s="13"/>
      <c r="C66" s="114">
        <f t="shared" ref="C66:AL66" si="12">SUM(C56:C65)</f>
        <v>12570.703435973654</v>
      </c>
      <c r="D66" s="173">
        <f>E66/C66</f>
        <v>1.0000000018829345</v>
      </c>
      <c r="E66" s="114">
        <f t="shared" si="12"/>
        <v>12570.703459643464</v>
      </c>
      <c r="F66" s="114">
        <f t="shared" si="12"/>
        <v>12570.703459643464</v>
      </c>
      <c r="G66" s="114">
        <f t="shared" si="12"/>
        <v>12570.703459643464</v>
      </c>
      <c r="H66" s="114">
        <f t="shared" si="12"/>
        <v>12570.703459643464</v>
      </c>
      <c r="I66" s="114">
        <f t="shared" si="12"/>
        <v>12570.703459643464</v>
      </c>
      <c r="J66" s="114">
        <f t="shared" si="12"/>
        <v>12570.703459643464</v>
      </c>
      <c r="K66" s="114">
        <f t="shared" si="12"/>
        <v>7176.1358376807648</v>
      </c>
      <c r="L66" s="114">
        <f t="shared" si="12"/>
        <v>7176.1358376807648</v>
      </c>
      <c r="M66" s="114">
        <f t="shared" si="12"/>
        <v>7055.7559527223448</v>
      </c>
      <c r="N66" s="114">
        <f t="shared" si="12"/>
        <v>7055.7559527223448</v>
      </c>
      <c r="O66" s="114">
        <f t="shared" si="12"/>
        <v>5855.9937499441012</v>
      </c>
      <c r="P66" s="114">
        <f t="shared" si="12"/>
        <v>5855.9937499441012</v>
      </c>
      <c r="Q66" s="114">
        <f t="shared" si="12"/>
        <v>5855.9937499441012</v>
      </c>
      <c r="R66" s="114">
        <f t="shared" si="12"/>
        <v>5855.9937499441012</v>
      </c>
      <c r="S66" s="114">
        <f t="shared" si="12"/>
        <v>5855.9937499441012</v>
      </c>
      <c r="T66" s="114">
        <f t="shared" si="12"/>
        <v>4410.4537694375167</v>
      </c>
      <c r="U66" s="114">
        <f t="shared" si="12"/>
        <v>4410.4537694375167</v>
      </c>
      <c r="V66" s="114">
        <f t="shared" si="12"/>
        <v>4410.4537694375167</v>
      </c>
      <c r="W66" s="114">
        <f t="shared" si="12"/>
        <v>4410.4537694375167</v>
      </c>
      <c r="X66" s="114">
        <f t="shared" si="12"/>
        <v>4410.4537694375167</v>
      </c>
      <c r="Y66" s="114">
        <f t="shared" si="12"/>
        <v>3278.909773107217</v>
      </c>
      <c r="Z66" s="114">
        <f t="shared" si="12"/>
        <v>3278.909773107217</v>
      </c>
      <c r="AA66" s="114">
        <f t="shared" si="12"/>
        <v>3278.909773107217</v>
      </c>
      <c r="AB66" s="114">
        <f t="shared" si="12"/>
        <v>3278.909773107217</v>
      </c>
      <c r="AC66" s="114">
        <f t="shared" si="12"/>
        <v>3278.909773107217</v>
      </c>
      <c r="AD66" s="114">
        <f t="shared" si="12"/>
        <v>0</v>
      </c>
      <c r="AE66" s="114">
        <f t="shared" si="12"/>
        <v>0</v>
      </c>
      <c r="AF66" s="114">
        <f t="shared" si="12"/>
        <v>0</v>
      </c>
      <c r="AG66" s="114">
        <f t="shared" si="12"/>
        <v>0</v>
      </c>
      <c r="AH66" s="114">
        <f t="shared" si="12"/>
        <v>0</v>
      </c>
      <c r="AI66" s="114">
        <f t="shared" si="12"/>
        <v>0</v>
      </c>
      <c r="AJ66" s="114">
        <f t="shared" si="12"/>
        <v>0</v>
      </c>
      <c r="AK66" s="114">
        <f t="shared" si="12"/>
        <v>0</v>
      </c>
      <c r="AL66" s="114">
        <f t="shared" si="12"/>
        <v>171614.79080111117</v>
      </c>
    </row>
    <row r="67" spans="1:38" x14ac:dyDescent="0.3">
      <c r="A67" s="4" t="s">
        <v>44</v>
      </c>
      <c r="B67" s="5"/>
      <c r="C67" s="27"/>
      <c r="D67" s="27"/>
      <c r="E67" s="27">
        <v>0</v>
      </c>
      <c r="F67" s="27">
        <f>$E66-F66</f>
        <v>0</v>
      </c>
      <c r="G67" s="27">
        <f t="shared" ref="G67:AK67" si="13">$E66-G66</f>
        <v>0</v>
      </c>
      <c r="H67" s="27">
        <f t="shared" si="13"/>
        <v>0</v>
      </c>
      <c r="I67" s="27">
        <f t="shared" si="13"/>
        <v>0</v>
      </c>
      <c r="J67" s="27">
        <f t="shared" si="13"/>
        <v>0</v>
      </c>
      <c r="K67" s="27">
        <f t="shared" si="13"/>
        <v>5394.5676219626994</v>
      </c>
      <c r="L67" s="27">
        <f t="shared" si="13"/>
        <v>5394.5676219626994</v>
      </c>
      <c r="M67" s="27">
        <f t="shared" si="13"/>
        <v>5514.9475069211194</v>
      </c>
      <c r="N67" s="27">
        <f t="shared" si="13"/>
        <v>5514.9475069211194</v>
      </c>
      <c r="O67" s="27">
        <f t="shared" si="13"/>
        <v>6714.709709699363</v>
      </c>
      <c r="P67" s="27">
        <f t="shared" si="13"/>
        <v>6714.709709699363</v>
      </c>
      <c r="Q67" s="27">
        <f t="shared" si="13"/>
        <v>6714.709709699363</v>
      </c>
      <c r="R67" s="27">
        <f t="shared" si="13"/>
        <v>6714.709709699363</v>
      </c>
      <c r="S67" s="27">
        <f t="shared" si="13"/>
        <v>6714.709709699363</v>
      </c>
      <c r="T67" s="27">
        <f t="shared" si="13"/>
        <v>8160.2496902059474</v>
      </c>
      <c r="U67" s="27">
        <f t="shared" si="13"/>
        <v>8160.2496902059474</v>
      </c>
      <c r="V67" s="27">
        <f t="shared" si="13"/>
        <v>8160.2496902059474</v>
      </c>
      <c r="W67" s="27">
        <f t="shared" si="13"/>
        <v>8160.2496902059474</v>
      </c>
      <c r="X67" s="27">
        <f t="shared" si="13"/>
        <v>8160.2496902059474</v>
      </c>
      <c r="Y67" s="27">
        <f t="shared" si="13"/>
        <v>9291.7936865362462</v>
      </c>
      <c r="Z67" s="27">
        <f t="shared" si="13"/>
        <v>9291.7936865362462</v>
      </c>
      <c r="AA67" s="27">
        <f t="shared" si="13"/>
        <v>9291.7936865362462</v>
      </c>
      <c r="AB67" s="27">
        <f t="shared" si="13"/>
        <v>9291.7936865362462</v>
      </c>
      <c r="AC67" s="27">
        <f t="shared" si="13"/>
        <v>9291.7936865362462</v>
      </c>
      <c r="AD67" s="27">
        <f t="shared" si="13"/>
        <v>12570.703459643464</v>
      </c>
      <c r="AE67" s="27">
        <f t="shared" si="13"/>
        <v>12570.703459643464</v>
      </c>
      <c r="AF67" s="27">
        <f t="shared" si="13"/>
        <v>12570.703459643464</v>
      </c>
      <c r="AG67" s="27">
        <f t="shared" si="13"/>
        <v>12570.703459643464</v>
      </c>
      <c r="AH67" s="27">
        <f t="shared" si="13"/>
        <v>12570.703459643464</v>
      </c>
      <c r="AI67" s="27">
        <f t="shared" si="13"/>
        <v>12570.703459643464</v>
      </c>
      <c r="AJ67" s="27">
        <f t="shared" si="13"/>
        <v>12570.703459643464</v>
      </c>
      <c r="AK67" s="27">
        <f t="shared" si="13"/>
        <v>12570.703459643464</v>
      </c>
      <c r="AL67" s="27"/>
    </row>
    <row r="68" spans="1:38" x14ac:dyDescent="0.3">
      <c r="A68" s="7" t="s">
        <v>3</v>
      </c>
      <c r="B68" s="24">
        <f>SUMPRODUCT(B56:B65,C56:C65)/C66</f>
        <v>19.822693032707537</v>
      </c>
    </row>
    <row r="70" spans="1:38" x14ac:dyDescent="0.3">
      <c r="A70" s="52"/>
      <c r="B70" s="53"/>
    </row>
    <row r="71" spans="1:38" x14ac:dyDescent="0.3">
      <c r="A71" s="210" t="s">
        <v>5</v>
      </c>
      <c r="B71" s="211"/>
      <c r="C71" s="211"/>
      <c r="D71" s="211"/>
      <c r="E71" s="211"/>
    </row>
    <row r="72" spans="1:38" ht="84.75" customHeight="1" x14ac:dyDescent="0.3">
      <c r="A72" s="212" t="s">
        <v>353</v>
      </c>
      <c r="B72" s="212"/>
      <c r="C72" s="212"/>
      <c r="D72" s="212"/>
      <c r="E72" s="212"/>
    </row>
  </sheetData>
  <mergeCells count="25">
    <mergeCell ref="AL4:AL5"/>
    <mergeCell ref="AL15:AL16"/>
    <mergeCell ref="AL38:AL39"/>
    <mergeCell ref="AL54:AL55"/>
    <mergeCell ref="A38:A39"/>
    <mergeCell ref="B38:B39"/>
    <mergeCell ref="C38:C39"/>
    <mergeCell ref="E38:AK38"/>
    <mergeCell ref="E54:AK54"/>
    <mergeCell ref="A71:E71"/>
    <mergeCell ref="A72:E72"/>
    <mergeCell ref="A4:A5"/>
    <mergeCell ref="B4:B5"/>
    <mergeCell ref="C4:C5"/>
    <mergeCell ref="E4:AK4"/>
    <mergeCell ref="A15:A16"/>
    <mergeCell ref="B15:B16"/>
    <mergeCell ref="C15:C16"/>
    <mergeCell ref="E15:AK15"/>
    <mergeCell ref="A54:A55"/>
    <mergeCell ref="B54:B55"/>
    <mergeCell ref="C54:C55"/>
    <mergeCell ref="D4:D5"/>
    <mergeCell ref="D54:D55"/>
    <mergeCell ref="D38:D3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A1FA4-57EC-4225-B28A-9442417F03F6}">
  <dimension ref="A1:AL21"/>
  <sheetViews>
    <sheetView workbookViewId="0">
      <pane xSplit="5" ySplit="5" topLeftCell="M6" activePane="bottomRight" state="frozen"/>
      <selection activeCell="AM25" sqref="AM25"/>
      <selection pane="topRight" activeCell="AM25" sqref="AM25"/>
      <selection pane="bottomLeft" activeCell="AM25" sqref="AM25"/>
      <selection pane="bottomRight" activeCell="Q16" sqref="Q16"/>
    </sheetView>
  </sheetViews>
  <sheetFormatPr defaultRowHeight="15.75" x14ac:dyDescent="0.3"/>
  <cols>
    <col min="1" max="1" width="28.44140625" bestFit="1" customWidth="1"/>
    <col min="3" max="4" width="11.77734375" customWidth="1"/>
    <col min="5" max="37" width="10.77734375" customWidth="1"/>
    <col min="38" max="38" width="11" bestFit="1" customWidth="1"/>
  </cols>
  <sheetData>
    <row r="1" spans="1:38" x14ac:dyDescent="0.3">
      <c r="A1" s="22" t="s">
        <v>251</v>
      </c>
    </row>
    <row r="2" spans="1:38" x14ac:dyDescent="0.3">
      <c r="A2" s="22"/>
    </row>
    <row r="3" spans="1:38" x14ac:dyDescent="0.3">
      <c r="A3" s="22"/>
    </row>
    <row r="4" spans="1:38" ht="15.75" customHeight="1" x14ac:dyDescent="0.3">
      <c r="A4" s="202" t="s">
        <v>2</v>
      </c>
      <c r="B4" s="202" t="s">
        <v>0</v>
      </c>
      <c r="C4" s="202" t="s">
        <v>60</v>
      </c>
      <c r="D4" s="202" t="s">
        <v>346</v>
      </c>
      <c r="E4" s="213" t="s">
        <v>61</v>
      </c>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08" t="s">
        <v>1</v>
      </c>
    </row>
    <row r="5" spans="1:38" x14ac:dyDescent="0.3">
      <c r="A5" s="203"/>
      <c r="B5" s="203"/>
      <c r="C5" s="203"/>
      <c r="D5" s="206"/>
      <c r="E5" s="1">
        <v>2018</v>
      </c>
      <c r="F5" s="1">
        <v>2019</v>
      </c>
      <c r="G5" s="1">
        <v>2020</v>
      </c>
      <c r="H5" s="1">
        <v>2021</v>
      </c>
      <c r="I5" s="1">
        <v>2022</v>
      </c>
      <c r="J5" s="1">
        <v>2023</v>
      </c>
      <c r="K5" s="1">
        <v>2024</v>
      </c>
      <c r="L5" s="1">
        <v>2025</v>
      </c>
      <c r="M5" s="1">
        <v>2026</v>
      </c>
      <c r="N5" s="1">
        <v>2027</v>
      </c>
      <c r="O5" s="1">
        <v>2028</v>
      </c>
      <c r="P5" s="1">
        <v>2029</v>
      </c>
      <c r="Q5" s="1">
        <v>2030</v>
      </c>
      <c r="R5" s="1">
        <v>2031</v>
      </c>
      <c r="S5" s="1">
        <v>2032</v>
      </c>
      <c r="T5" s="1">
        <v>2033</v>
      </c>
      <c r="U5" s="1">
        <v>2034</v>
      </c>
      <c r="V5" s="1">
        <v>2035</v>
      </c>
      <c r="W5" s="1">
        <v>2036</v>
      </c>
      <c r="X5" s="1">
        <v>2037</v>
      </c>
      <c r="Y5" s="1">
        <v>2038</v>
      </c>
      <c r="Z5" s="1">
        <v>2039</v>
      </c>
      <c r="AA5" s="1">
        <v>2040</v>
      </c>
      <c r="AB5" s="1">
        <v>2041</v>
      </c>
      <c r="AC5" s="1">
        <v>2042</v>
      </c>
      <c r="AD5" s="1">
        <v>2043</v>
      </c>
      <c r="AE5" s="1">
        <v>2044</v>
      </c>
      <c r="AF5" s="1">
        <v>2045</v>
      </c>
      <c r="AG5" s="1">
        <v>2046</v>
      </c>
      <c r="AH5" s="1">
        <v>2047</v>
      </c>
      <c r="AI5" s="1">
        <v>2048</v>
      </c>
      <c r="AJ5" s="1">
        <v>2049</v>
      </c>
      <c r="AK5" s="1">
        <v>2050</v>
      </c>
      <c r="AL5" s="209"/>
    </row>
    <row r="6" spans="1:38" x14ac:dyDescent="0.3">
      <c r="A6" s="10" t="s">
        <v>213</v>
      </c>
      <c r="B6" s="111">
        <v>10</v>
      </c>
      <c r="C6" s="161">
        <v>641.03497556436014</v>
      </c>
      <c r="D6" s="158">
        <v>1</v>
      </c>
      <c r="E6" s="102">
        <v>641.03497556436002</v>
      </c>
      <c r="F6" s="102">
        <v>641.03497556436002</v>
      </c>
      <c r="G6" s="102">
        <v>641.03497556436002</v>
      </c>
      <c r="H6" s="102">
        <v>193.70302621227796</v>
      </c>
      <c r="I6" s="102">
        <v>193.70302621227796</v>
      </c>
      <c r="J6" s="102">
        <v>193.70302621227796</v>
      </c>
      <c r="K6" s="102">
        <v>193.70302621227796</v>
      </c>
      <c r="L6" s="102">
        <v>193.70302621227796</v>
      </c>
      <c r="M6" s="102">
        <v>193.70302621227796</v>
      </c>
      <c r="N6" s="102">
        <v>193.70302621227796</v>
      </c>
      <c r="O6" s="102">
        <v>0</v>
      </c>
      <c r="P6" s="102">
        <v>0</v>
      </c>
      <c r="Q6" s="102">
        <v>0</v>
      </c>
      <c r="R6" s="102">
        <v>0</v>
      </c>
      <c r="S6" s="102">
        <v>0</v>
      </c>
      <c r="T6" s="102">
        <v>0</v>
      </c>
      <c r="U6" s="102">
        <v>0</v>
      </c>
      <c r="V6" s="102">
        <v>0</v>
      </c>
      <c r="W6" s="102">
        <v>0</v>
      </c>
      <c r="X6" s="102">
        <v>0</v>
      </c>
      <c r="Y6" s="102">
        <v>0</v>
      </c>
      <c r="Z6" s="102">
        <v>0</v>
      </c>
      <c r="AA6" s="102">
        <v>0</v>
      </c>
      <c r="AB6" s="102">
        <v>0</v>
      </c>
      <c r="AC6" s="102">
        <v>0</v>
      </c>
      <c r="AD6" s="102">
        <v>0</v>
      </c>
      <c r="AE6" s="102">
        <v>0</v>
      </c>
      <c r="AF6" s="102">
        <v>0</v>
      </c>
      <c r="AG6" s="102">
        <v>0</v>
      </c>
      <c r="AH6" s="102">
        <v>0</v>
      </c>
      <c r="AI6" s="30">
        <v>0</v>
      </c>
      <c r="AJ6" s="104">
        <v>0</v>
      </c>
      <c r="AK6" s="104">
        <v>0</v>
      </c>
      <c r="AL6" s="103">
        <f t="shared" ref="AL6:AL15" si="0">SUM(E6:AK6)</f>
        <v>3279.0261101790261</v>
      </c>
    </row>
    <row r="7" spans="1:38" x14ac:dyDescent="0.3">
      <c r="A7" s="10" t="s">
        <v>214</v>
      </c>
      <c r="B7" s="111">
        <v>8.4</v>
      </c>
      <c r="C7" s="161">
        <v>116.40157074</v>
      </c>
      <c r="D7" s="158">
        <v>1</v>
      </c>
      <c r="E7" s="102">
        <v>116.40157074</v>
      </c>
      <c r="F7" s="102">
        <v>116.40157074</v>
      </c>
      <c r="G7" s="102">
        <v>116.40157074</v>
      </c>
      <c r="H7" s="102">
        <v>43.529780270339998</v>
      </c>
      <c r="I7" s="102">
        <v>43.529780270339998</v>
      </c>
      <c r="J7" s="102">
        <v>43.529780270339998</v>
      </c>
      <c r="K7" s="102">
        <v>43.529780270339998</v>
      </c>
      <c r="L7" s="102">
        <v>43.529780270339998</v>
      </c>
      <c r="M7" s="102">
        <v>17.411912108136018</v>
      </c>
      <c r="N7" s="102">
        <v>0</v>
      </c>
      <c r="O7" s="102">
        <v>0</v>
      </c>
      <c r="P7" s="102">
        <v>0</v>
      </c>
      <c r="Q7" s="102">
        <v>0</v>
      </c>
      <c r="R7" s="102">
        <v>0</v>
      </c>
      <c r="S7" s="102">
        <v>0</v>
      </c>
      <c r="T7" s="102">
        <v>0</v>
      </c>
      <c r="U7" s="102">
        <v>0</v>
      </c>
      <c r="V7" s="102">
        <v>0</v>
      </c>
      <c r="W7" s="102">
        <v>0</v>
      </c>
      <c r="X7" s="102">
        <v>0</v>
      </c>
      <c r="Y7" s="102">
        <v>0</v>
      </c>
      <c r="Z7" s="102">
        <v>0</v>
      </c>
      <c r="AA7" s="102">
        <v>0</v>
      </c>
      <c r="AB7" s="102">
        <v>0</v>
      </c>
      <c r="AC7" s="102">
        <v>0</v>
      </c>
      <c r="AD7" s="102">
        <v>0</v>
      </c>
      <c r="AE7" s="102">
        <v>0</v>
      </c>
      <c r="AF7" s="102">
        <v>0</v>
      </c>
      <c r="AG7" s="102">
        <v>0</v>
      </c>
      <c r="AH7" s="102">
        <v>0</v>
      </c>
      <c r="AI7" s="30">
        <v>0</v>
      </c>
      <c r="AJ7" s="104">
        <v>0</v>
      </c>
      <c r="AK7" s="104">
        <v>0</v>
      </c>
      <c r="AL7" s="103">
        <f t="shared" si="0"/>
        <v>584.26552567983595</v>
      </c>
    </row>
    <row r="8" spans="1:38" x14ac:dyDescent="0.3">
      <c r="A8" s="10" t="s">
        <v>215</v>
      </c>
      <c r="B8" s="111">
        <v>10.199999999999999</v>
      </c>
      <c r="C8" s="161">
        <v>3.0415270199999997</v>
      </c>
      <c r="D8" s="158">
        <v>1</v>
      </c>
      <c r="E8" s="102">
        <v>3.0415270199999997</v>
      </c>
      <c r="F8" s="102">
        <v>3.0415270199999997</v>
      </c>
      <c r="G8" s="102">
        <v>3.0415270199999997</v>
      </c>
      <c r="H8" s="102">
        <v>0.86442312081999995</v>
      </c>
      <c r="I8" s="102">
        <v>0.86442312081999995</v>
      </c>
      <c r="J8" s="102">
        <v>0.86442312081999995</v>
      </c>
      <c r="K8" s="102">
        <v>0.86442312081999995</v>
      </c>
      <c r="L8" s="102">
        <v>0.86442312081999995</v>
      </c>
      <c r="M8" s="102">
        <v>0.86442312081999995</v>
      </c>
      <c r="N8" s="102">
        <v>0.86442312081999995</v>
      </c>
      <c r="O8" s="102">
        <v>0.17288462416399938</v>
      </c>
      <c r="P8" s="102">
        <v>0</v>
      </c>
      <c r="Q8" s="102">
        <v>0</v>
      </c>
      <c r="R8" s="102">
        <v>0</v>
      </c>
      <c r="S8" s="102">
        <v>0</v>
      </c>
      <c r="T8" s="102">
        <v>0</v>
      </c>
      <c r="U8" s="102">
        <v>0</v>
      </c>
      <c r="V8" s="102">
        <v>0</v>
      </c>
      <c r="W8" s="102">
        <v>0</v>
      </c>
      <c r="X8" s="102">
        <v>0</v>
      </c>
      <c r="Y8" s="102">
        <v>0</v>
      </c>
      <c r="Z8" s="102">
        <v>0</v>
      </c>
      <c r="AA8" s="102">
        <v>0</v>
      </c>
      <c r="AB8" s="102">
        <v>0</v>
      </c>
      <c r="AC8" s="102">
        <v>0</v>
      </c>
      <c r="AD8" s="102">
        <v>0</v>
      </c>
      <c r="AE8" s="102">
        <v>0</v>
      </c>
      <c r="AF8" s="102">
        <v>0</v>
      </c>
      <c r="AG8" s="102">
        <v>0</v>
      </c>
      <c r="AH8" s="102">
        <v>0</v>
      </c>
      <c r="AI8" s="30">
        <v>0</v>
      </c>
      <c r="AJ8" s="104">
        <v>0</v>
      </c>
      <c r="AK8" s="104">
        <v>0</v>
      </c>
      <c r="AL8" s="103">
        <f t="shared" si="0"/>
        <v>15.348427529903995</v>
      </c>
    </row>
    <row r="9" spans="1:38" x14ac:dyDescent="0.3">
      <c r="A9" s="10" t="s">
        <v>216</v>
      </c>
      <c r="B9" s="111">
        <v>9</v>
      </c>
      <c r="C9" s="161">
        <v>132.35665344785298</v>
      </c>
      <c r="D9" s="158">
        <v>1</v>
      </c>
      <c r="E9" s="102">
        <v>132.35665344785301</v>
      </c>
      <c r="F9" s="102">
        <v>132.35665344785301</v>
      </c>
      <c r="G9" s="102">
        <v>132.35665344785301</v>
      </c>
      <c r="H9" s="102">
        <v>132.35665344785301</v>
      </c>
      <c r="I9" s="102">
        <v>132.35665344785301</v>
      </c>
      <c r="J9" s="102">
        <v>132.35665344785301</v>
      </c>
      <c r="K9" s="102">
        <v>132.35665344785301</v>
      </c>
      <c r="L9" s="102">
        <v>132.35665344785301</v>
      </c>
      <c r="M9" s="102">
        <v>132.35665344785301</v>
      </c>
      <c r="N9" s="102">
        <v>0</v>
      </c>
      <c r="O9" s="102">
        <v>0</v>
      </c>
      <c r="P9" s="102">
        <v>0</v>
      </c>
      <c r="Q9" s="102">
        <v>0</v>
      </c>
      <c r="R9" s="102">
        <v>0</v>
      </c>
      <c r="S9" s="102">
        <v>0</v>
      </c>
      <c r="T9" s="102">
        <v>0</v>
      </c>
      <c r="U9" s="102">
        <v>0</v>
      </c>
      <c r="V9" s="102">
        <v>0</v>
      </c>
      <c r="W9" s="102">
        <v>0</v>
      </c>
      <c r="X9" s="102">
        <v>0</v>
      </c>
      <c r="Y9" s="102">
        <v>0</v>
      </c>
      <c r="Z9" s="102">
        <v>0</v>
      </c>
      <c r="AA9" s="102">
        <v>0</v>
      </c>
      <c r="AB9" s="102">
        <v>0</v>
      </c>
      <c r="AC9" s="102">
        <v>0</v>
      </c>
      <c r="AD9" s="102">
        <v>0</v>
      </c>
      <c r="AE9" s="102">
        <v>0</v>
      </c>
      <c r="AF9" s="102">
        <v>0</v>
      </c>
      <c r="AG9" s="102">
        <v>0</v>
      </c>
      <c r="AH9" s="102">
        <v>0</v>
      </c>
      <c r="AI9" s="30">
        <v>0</v>
      </c>
      <c r="AJ9" s="104">
        <v>0</v>
      </c>
      <c r="AK9" s="104">
        <v>0</v>
      </c>
      <c r="AL9" s="103">
        <f t="shared" si="0"/>
        <v>1191.209881030677</v>
      </c>
    </row>
    <row r="10" spans="1:38" x14ac:dyDescent="0.3">
      <c r="A10" s="10" t="s">
        <v>217</v>
      </c>
      <c r="B10" s="111">
        <v>10</v>
      </c>
      <c r="C10" s="161">
        <v>246.33803034477003</v>
      </c>
      <c r="D10" s="158">
        <v>1</v>
      </c>
      <c r="E10" s="102">
        <v>246.33803034477003</v>
      </c>
      <c r="F10" s="102">
        <v>246.33803034477003</v>
      </c>
      <c r="G10" s="102">
        <v>246.33803034477003</v>
      </c>
      <c r="H10" s="102">
        <v>246.33803034477003</v>
      </c>
      <c r="I10" s="102">
        <v>246.33803034477003</v>
      </c>
      <c r="J10" s="102">
        <v>246.33803034477003</v>
      </c>
      <c r="K10" s="102">
        <v>246.33803034477003</v>
      </c>
      <c r="L10" s="102">
        <v>246.33803034477003</v>
      </c>
      <c r="M10" s="102">
        <v>246.33803034477003</v>
      </c>
      <c r="N10" s="102">
        <v>246.33803034477003</v>
      </c>
      <c r="O10" s="102">
        <v>0</v>
      </c>
      <c r="P10" s="102">
        <v>0</v>
      </c>
      <c r="Q10" s="102">
        <v>0</v>
      </c>
      <c r="R10" s="102">
        <v>0</v>
      </c>
      <c r="S10" s="102">
        <v>0</v>
      </c>
      <c r="T10" s="102">
        <v>0</v>
      </c>
      <c r="U10" s="102">
        <v>0</v>
      </c>
      <c r="V10" s="102">
        <v>0</v>
      </c>
      <c r="W10" s="102">
        <v>0</v>
      </c>
      <c r="X10" s="102">
        <v>0</v>
      </c>
      <c r="Y10" s="102">
        <v>0</v>
      </c>
      <c r="Z10" s="102">
        <v>0</v>
      </c>
      <c r="AA10" s="102">
        <v>0</v>
      </c>
      <c r="AB10" s="102">
        <v>0</v>
      </c>
      <c r="AC10" s="102">
        <v>0</v>
      </c>
      <c r="AD10" s="102">
        <v>0</v>
      </c>
      <c r="AE10" s="102">
        <v>0</v>
      </c>
      <c r="AF10" s="102">
        <v>0</v>
      </c>
      <c r="AG10" s="102">
        <v>0</v>
      </c>
      <c r="AH10" s="102">
        <v>0</v>
      </c>
      <c r="AI10" s="30">
        <v>0</v>
      </c>
      <c r="AJ10" s="104">
        <v>0</v>
      </c>
      <c r="AK10" s="104">
        <v>0</v>
      </c>
      <c r="AL10" s="103">
        <f t="shared" si="0"/>
        <v>2463.3803034477005</v>
      </c>
    </row>
    <row r="11" spans="1:38" x14ac:dyDescent="0.3">
      <c r="A11" s="10" t="s">
        <v>218</v>
      </c>
      <c r="B11" s="111">
        <v>15</v>
      </c>
      <c r="C11" s="161">
        <v>28.085962709209088</v>
      </c>
      <c r="D11" s="158">
        <v>1</v>
      </c>
      <c r="E11" s="102">
        <v>28.085962709209088</v>
      </c>
      <c r="F11" s="102">
        <v>28.085962709209088</v>
      </c>
      <c r="G11" s="102">
        <v>28.085962709209088</v>
      </c>
      <c r="H11" s="102">
        <v>28.085962709209088</v>
      </c>
      <c r="I11" s="102">
        <v>28.085962709209088</v>
      </c>
      <c r="J11" s="102">
        <v>28.085962709209088</v>
      </c>
      <c r="K11" s="102">
        <v>28.085962709209088</v>
      </c>
      <c r="L11" s="102">
        <v>28.085962709209088</v>
      </c>
      <c r="M11" s="102">
        <v>28.085962709209088</v>
      </c>
      <c r="N11" s="102">
        <v>28.085962709209088</v>
      </c>
      <c r="O11" s="102">
        <v>28.085962709209088</v>
      </c>
      <c r="P11" s="102">
        <v>28.085962709209088</v>
      </c>
      <c r="Q11" s="102">
        <v>28.085962709209088</v>
      </c>
      <c r="R11" s="102">
        <v>28.085962709209088</v>
      </c>
      <c r="S11" s="102">
        <v>28.085962709209088</v>
      </c>
      <c r="T11" s="102">
        <v>0</v>
      </c>
      <c r="U11" s="102">
        <v>0</v>
      </c>
      <c r="V11" s="102">
        <v>0</v>
      </c>
      <c r="W11" s="102">
        <v>0</v>
      </c>
      <c r="X11" s="102">
        <v>0</v>
      </c>
      <c r="Y11" s="102">
        <v>0</v>
      </c>
      <c r="Z11" s="102">
        <v>0</v>
      </c>
      <c r="AA11" s="102">
        <v>0</v>
      </c>
      <c r="AB11" s="102">
        <v>0</v>
      </c>
      <c r="AC11" s="102">
        <v>0</v>
      </c>
      <c r="AD11" s="102">
        <v>0</v>
      </c>
      <c r="AE11" s="102">
        <v>0</v>
      </c>
      <c r="AF11" s="102">
        <v>0</v>
      </c>
      <c r="AG11" s="102">
        <v>0</v>
      </c>
      <c r="AH11" s="102">
        <v>0</v>
      </c>
      <c r="AI11" s="30">
        <v>0</v>
      </c>
      <c r="AJ11" s="104">
        <v>0</v>
      </c>
      <c r="AK11" s="104">
        <v>0</v>
      </c>
      <c r="AL11" s="103">
        <f t="shared" si="0"/>
        <v>421.28944063813628</v>
      </c>
    </row>
    <row r="12" spans="1:38" x14ac:dyDescent="0.3">
      <c r="A12" s="10" t="s">
        <v>58</v>
      </c>
      <c r="B12" s="111">
        <v>10</v>
      </c>
      <c r="C12" s="161">
        <v>15.082164683867909</v>
      </c>
      <c r="D12" s="158">
        <v>1</v>
      </c>
      <c r="E12" s="102">
        <v>15.082164683867909</v>
      </c>
      <c r="F12" s="102">
        <v>15.082164683867909</v>
      </c>
      <c r="G12" s="102">
        <v>15.082164683867909</v>
      </c>
      <c r="H12" s="102">
        <v>15.082164683867909</v>
      </c>
      <c r="I12" s="102">
        <v>15.082164683867909</v>
      </c>
      <c r="J12" s="102">
        <v>15.082164683867909</v>
      </c>
      <c r="K12" s="102">
        <v>15.082164683867909</v>
      </c>
      <c r="L12" s="102">
        <v>15.082164683867909</v>
      </c>
      <c r="M12" s="102">
        <v>15.082164683867909</v>
      </c>
      <c r="N12" s="102">
        <v>15.082164683867909</v>
      </c>
      <c r="O12" s="102">
        <v>0</v>
      </c>
      <c r="P12" s="102">
        <v>0</v>
      </c>
      <c r="Q12" s="102">
        <v>0</v>
      </c>
      <c r="R12" s="102">
        <v>0</v>
      </c>
      <c r="S12" s="102">
        <v>0</v>
      </c>
      <c r="T12" s="102">
        <v>0</v>
      </c>
      <c r="U12" s="102">
        <v>0</v>
      </c>
      <c r="V12" s="102">
        <v>0</v>
      </c>
      <c r="W12" s="102">
        <v>0</v>
      </c>
      <c r="X12" s="102">
        <v>0</v>
      </c>
      <c r="Y12" s="102">
        <v>0</v>
      </c>
      <c r="Z12" s="102">
        <v>0</v>
      </c>
      <c r="AA12" s="102">
        <v>0</v>
      </c>
      <c r="AB12" s="102">
        <v>0</v>
      </c>
      <c r="AC12" s="102">
        <v>0</v>
      </c>
      <c r="AD12" s="102">
        <v>0</v>
      </c>
      <c r="AE12" s="102">
        <v>0</v>
      </c>
      <c r="AF12" s="102">
        <v>0</v>
      </c>
      <c r="AG12" s="102">
        <v>0</v>
      </c>
      <c r="AH12" s="102">
        <v>0</v>
      </c>
      <c r="AI12" s="30">
        <v>0</v>
      </c>
      <c r="AJ12" s="104">
        <v>0</v>
      </c>
      <c r="AK12" s="104">
        <v>0</v>
      </c>
      <c r="AL12" s="103">
        <f t="shared" si="0"/>
        <v>150.82164683867913</v>
      </c>
    </row>
    <row r="13" spans="1:38" x14ac:dyDescent="0.3">
      <c r="A13" s="10" t="s">
        <v>219</v>
      </c>
      <c r="B13" s="111">
        <v>7</v>
      </c>
      <c r="C13" s="161">
        <v>162.09007</v>
      </c>
      <c r="D13" s="158">
        <v>1</v>
      </c>
      <c r="E13" s="102">
        <v>162.09007</v>
      </c>
      <c r="F13" s="102">
        <v>162.09007</v>
      </c>
      <c r="G13" s="102">
        <v>162.09007</v>
      </c>
      <c r="H13" s="102">
        <v>162.09007</v>
      </c>
      <c r="I13" s="102">
        <v>162.09007</v>
      </c>
      <c r="J13" s="102">
        <v>162.09007</v>
      </c>
      <c r="K13" s="102">
        <v>162.09007</v>
      </c>
      <c r="L13" s="102">
        <v>0</v>
      </c>
      <c r="M13" s="102">
        <v>0</v>
      </c>
      <c r="N13" s="102">
        <v>0</v>
      </c>
      <c r="O13" s="102">
        <v>0</v>
      </c>
      <c r="P13" s="102">
        <v>0</v>
      </c>
      <c r="Q13" s="102">
        <v>0</v>
      </c>
      <c r="R13" s="102">
        <v>0</v>
      </c>
      <c r="S13" s="102">
        <v>0</v>
      </c>
      <c r="T13" s="102">
        <v>0</v>
      </c>
      <c r="U13" s="102">
        <v>0</v>
      </c>
      <c r="V13" s="102">
        <v>0</v>
      </c>
      <c r="W13" s="102">
        <v>0</v>
      </c>
      <c r="X13" s="102">
        <v>0</v>
      </c>
      <c r="Y13" s="102">
        <v>0</v>
      </c>
      <c r="Z13" s="102">
        <v>0</v>
      </c>
      <c r="AA13" s="102">
        <v>0</v>
      </c>
      <c r="AB13" s="102">
        <v>0</v>
      </c>
      <c r="AC13" s="102">
        <v>0</v>
      </c>
      <c r="AD13" s="102">
        <v>0</v>
      </c>
      <c r="AE13" s="102">
        <v>0</v>
      </c>
      <c r="AF13" s="102">
        <v>0</v>
      </c>
      <c r="AG13" s="102">
        <v>0</v>
      </c>
      <c r="AH13" s="102">
        <v>0</v>
      </c>
      <c r="AI13" s="30">
        <v>0</v>
      </c>
      <c r="AJ13" s="104">
        <v>0</v>
      </c>
      <c r="AK13" s="104">
        <v>0</v>
      </c>
      <c r="AL13" s="103">
        <f t="shared" si="0"/>
        <v>1134.63049</v>
      </c>
    </row>
    <row r="14" spans="1:38" x14ac:dyDescent="0.3">
      <c r="A14" s="10" t="s">
        <v>254</v>
      </c>
      <c r="B14" s="111">
        <v>25</v>
      </c>
      <c r="C14" s="161">
        <v>250.48317929758281</v>
      </c>
      <c r="D14" s="158">
        <v>1</v>
      </c>
      <c r="E14" s="102">
        <v>250.48317929758281</v>
      </c>
      <c r="F14" s="102">
        <v>250.48317929758281</v>
      </c>
      <c r="G14" s="102">
        <v>250.48317929758281</v>
      </c>
      <c r="H14" s="102">
        <v>250.48317929758281</v>
      </c>
      <c r="I14" s="102">
        <v>250.48317929758281</v>
      </c>
      <c r="J14" s="102">
        <v>250.48317929758281</v>
      </c>
      <c r="K14" s="102">
        <v>250.48317929758281</v>
      </c>
      <c r="L14" s="102">
        <v>250.48317929758281</v>
      </c>
      <c r="M14" s="102">
        <v>250.48317929758281</v>
      </c>
      <c r="N14" s="102">
        <v>250.48317929758281</v>
      </c>
      <c r="O14" s="102">
        <v>250.48317929758281</v>
      </c>
      <c r="P14" s="102">
        <v>250.48317929758281</v>
      </c>
      <c r="Q14" s="102">
        <v>250.48317929758281</v>
      </c>
      <c r="R14" s="102">
        <v>250.48317929758281</v>
      </c>
      <c r="S14" s="102">
        <v>250.48317929758281</v>
      </c>
      <c r="T14" s="102">
        <v>250.48317929758281</v>
      </c>
      <c r="U14" s="102">
        <v>250.48317929758281</v>
      </c>
      <c r="V14" s="102">
        <v>250.48317929758281</v>
      </c>
      <c r="W14" s="102">
        <v>250.48317929758281</v>
      </c>
      <c r="X14" s="102">
        <v>250.48317929758281</v>
      </c>
      <c r="Y14" s="102">
        <v>250.48317929758281</v>
      </c>
      <c r="Z14" s="102">
        <v>250.48317929758281</v>
      </c>
      <c r="AA14" s="102">
        <v>250.48317929758281</v>
      </c>
      <c r="AB14" s="102">
        <v>250.48317929758281</v>
      </c>
      <c r="AC14" s="102">
        <v>250.48317929758281</v>
      </c>
      <c r="AD14" s="102">
        <v>0</v>
      </c>
      <c r="AE14" s="102">
        <v>0</v>
      </c>
      <c r="AF14" s="102">
        <v>0</v>
      </c>
      <c r="AG14" s="102">
        <v>0</v>
      </c>
      <c r="AH14" s="102">
        <v>0</v>
      </c>
      <c r="AI14" s="30">
        <v>0</v>
      </c>
      <c r="AJ14" s="104">
        <v>0</v>
      </c>
      <c r="AK14" s="104">
        <v>0</v>
      </c>
      <c r="AL14" s="103">
        <f t="shared" si="0"/>
        <v>6262.0794824395707</v>
      </c>
    </row>
    <row r="15" spans="1:38" x14ac:dyDescent="0.3">
      <c r="A15" s="10" t="s">
        <v>255</v>
      </c>
      <c r="B15" s="111">
        <v>15</v>
      </c>
      <c r="C15" s="161">
        <v>80.307279755125052</v>
      </c>
      <c r="D15" s="158">
        <v>1</v>
      </c>
      <c r="E15" s="102">
        <v>80.307279755125023</v>
      </c>
      <c r="F15" s="102">
        <v>80.307279755125023</v>
      </c>
      <c r="G15" s="102">
        <v>80.307279755125023</v>
      </c>
      <c r="H15" s="102">
        <v>80.307279755125023</v>
      </c>
      <c r="I15" s="102">
        <v>80.307279755125023</v>
      </c>
      <c r="J15" s="102">
        <v>80.307279755125023</v>
      </c>
      <c r="K15" s="102">
        <v>80.307279755125023</v>
      </c>
      <c r="L15" s="102">
        <v>80.307279755125023</v>
      </c>
      <c r="M15" s="102">
        <v>80.307279755125023</v>
      </c>
      <c r="N15" s="102">
        <v>80.307279755125023</v>
      </c>
      <c r="O15" s="102">
        <v>80.307279755125023</v>
      </c>
      <c r="P15" s="102">
        <v>80.307279755125023</v>
      </c>
      <c r="Q15" s="102">
        <v>80.307279755125023</v>
      </c>
      <c r="R15" s="102">
        <v>80.307279755125023</v>
      </c>
      <c r="S15" s="102">
        <v>80.307279755125023</v>
      </c>
      <c r="T15" s="102">
        <v>0</v>
      </c>
      <c r="U15" s="102">
        <v>0</v>
      </c>
      <c r="V15" s="102">
        <v>0</v>
      </c>
      <c r="W15" s="102">
        <v>0</v>
      </c>
      <c r="X15" s="102">
        <v>0</v>
      </c>
      <c r="Y15" s="102">
        <v>0</v>
      </c>
      <c r="Z15" s="102">
        <v>0</v>
      </c>
      <c r="AA15" s="102">
        <v>0</v>
      </c>
      <c r="AB15" s="102">
        <v>0</v>
      </c>
      <c r="AC15" s="102">
        <v>0</v>
      </c>
      <c r="AD15" s="102">
        <v>0</v>
      </c>
      <c r="AE15" s="102">
        <v>0</v>
      </c>
      <c r="AF15" s="102">
        <v>0</v>
      </c>
      <c r="AG15" s="102">
        <v>0</v>
      </c>
      <c r="AH15" s="102">
        <v>0</v>
      </c>
      <c r="AI15" s="30">
        <v>0</v>
      </c>
      <c r="AJ15" s="104">
        <v>0</v>
      </c>
      <c r="AK15" s="104">
        <v>0</v>
      </c>
      <c r="AL15" s="103">
        <f t="shared" si="0"/>
        <v>1204.609196326875</v>
      </c>
    </row>
    <row r="16" spans="1:38" x14ac:dyDescent="0.3">
      <c r="A16" s="12" t="s">
        <v>37</v>
      </c>
      <c r="B16" s="13"/>
      <c r="C16" s="157">
        <f t="shared" ref="C16:AL16" si="1">SUM(C6:C15)</f>
        <v>1675.221413562768</v>
      </c>
      <c r="D16" s="159">
        <v>1</v>
      </c>
      <c r="E16" s="106">
        <f t="shared" si="1"/>
        <v>1675.2214135627678</v>
      </c>
      <c r="F16" s="106">
        <f t="shared" si="1"/>
        <v>1675.2214135627678</v>
      </c>
      <c r="G16" s="106">
        <f t="shared" si="1"/>
        <v>1675.2214135627678</v>
      </c>
      <c r="H16" s="106">
        <f t="shared" si="1"/>
        <v>1152.8405698418455</v>
      </c>
      <c r="I16" s="106">
        <f t="shared" si="1"/>
        <v>1152.8405698418455</v>
      </c>
      <c r="J16" s="106">
        <f t="shared" si="1"/>
        <v>1152.8405698418455</v>
      </c>
      <c r="K16" s="106">
        <f t="shared" si="1"/>
        <v>1152.8405698418455</v>
      </c>
      <c r="L16" s="106">
        <f t="shared" si="1"/>
        <v>990.75049984184568</v>
      </c>
      <c r="M16" s="106">
        <f t="shared" si="1"/>
        <v>964.6326316796418</v>
      </c>
      <c r="N16" s="106">
        <f t="shared" si="1"/>
        <v>814.86406612365283</v>
      </c>
      <c r="O16" s="106">
        <f t="shared" si="1"/>
        <v>359.0493063860809</v>
      </c>
      <c r="P16" s="106">
        <f t="shared" si="1"/>
        <v>358.8764217619169</v>
      </c>
      <c r="Q16" s="106">
        <f t="shared" si="1"/>
        <v>358.8764217619169</v>
      </c>
      <c r="R16" s="106">
        <f t="shared" si="1"/>
        <v>358.8764217619169</v>
      </c>
      <c r="S16" s="106">
        <f t="shared" si="1"/>
        <v>358.8764217619169</v>
      </c>
      <c r="T16" s="106">
        <f t="shared" si="1"/>
        <v>250.48317929758281</v>
      </c>
      <c r="U16" s="106">
        <f t="shared" si="1"/>
        <v>250.48317929758281</v>
      </c>
      <c r="V16" s="106">
        <f t="shared" si="1"/>
        <v>250.48317929758281</v>
      </c>
      <c r="W16" s="106">
        <f t="shared" si="1"/>
        <v>250.48317929758281</v>
      </c>
      <c r="X16" s="106">
        <f t="shared" si="1"/>
        <v>250.48317929758281</v>
      </c>
      <c r="Y16" s="106">
        <f t="shared" si="1"/>
        <v>250.48317929758281</v>
      </c>
      <c r="Z16" s="106">
        <f t="shared" si="1"/>
        <v>250.48317929758281</v>
      </c>
      <c r="AA16" s="106">
        <f t="shared" si="1"/>
        <v>250.48317929758281</v>
      </c>
      <c r="AB16" s="106">
        <f t="shared" si="1"/>
        <v>250.48317929758281</v>
      </c>
      <c r="AC16" s="106">
        <f t="shared" si="1"/>
        <v>250.48317929758281</v>
      </c>
      <c r="AD16" s="106">
        <f t="shared" si="1"/>
        <v>0</v>
      </c>
      <c r="AE16" s="106">
        <f t="shared" si="1"/>
        <v>0</v>
      </c>
      <c r="AF16" s="106">
        <f t="shared" si="1"/>
        <v>0</v>
      </c>
      <c r="AG16" s="106">
        <f t="shared" si="1"/>
        <v>0</v>
      </c>
      <c r="AH16" s="106">
        <f t="shared" si="1"/>
        <v>0</v>
      </c>
      <c r="AI16" s="106">
        <f t="shared" si="1"/>
        <v>0</v>
      </c>
      <c r="AJ16" s="106">
        <f t="shared" si="1"/>
        <v>0</v>
      </c>
      <c r="AK16" s="106">
        <f t="shared" si="1"/>
        <v>0</v>
      </c>
      <c r="AL16" s="14">
        <f t="shared" si="1"/>
        <v>16706.660504110405</v>
      </c>
    </row>
    <row r="17" spans="1:38" x14ac:dyDescent="0.3">
      <c r="A17" s="4" t="s">
        <v>38</v>
      </c>
      <c r="B17" s="5"/>
      <c r="C17" s="6"/>
      <c r="D17" s="6"/>
      <c r="E17" s="64">
        <v>0</v>
      </c>
      <c r="F17" s="64">
        <f>$E$16-F16</f>
        <v>0</v>
      </c>
      <c r="G17" s="64">
        <f t="shared" ref="G17:AK17" si="2">$E$16-G16</f>
        <v>0</v>
      </c>
      <c r="H17" s="64">
        <f t="shared" si="2"/>
        <v>522.38084372092226</v>
      </c>
      <c r="I17" s="64">
        <f t="shared" si="2"/>
        <v>522.38084372092226</v>
      </c>
      <c r="J17" s="64">
        <f t="shared" si="2"/>
        <v>522.38084372092226</v>
      </c>
      <c r="K17" s="64">
        <f t="shared" si="2"/>
        <v>522.38084372092226</v>
      </c>
      <c r="L17" s="64">
        <f t="shared" si="2"/>
        <v>684.47091372092211</v>
      </c>
      <c r="M17" s="64">
        <f t="shared" si="2"/>
        <v>710.58878188312599</v>
      </c>
      <c r="N17" s="64">
        <f t="shared" si="2"/>
        <v>860.35734743911496</v>
      </c>
      <c r="O17" s="64">
        <f t="shared" si="2"/>
        <v>1316.1721071766869</v>
      </c>
      <c r="P17" s="64">
        <f t="shared" si="2"/>
        <v>1316.3449918008509</v>
      </c>
      <c r="Q17" s="64">
        <f t="shared" si="2"/>
        <v>1316.3449918008509</v>
      </c>
      <c r="R17" s="64">
        <f t="shared" si="2"/>
        <v>1316.3449918008509</v>
      </c>
      <c r="S17" s="64">
        <f t="shared" si="2"/>
        <v>1316.3449918008509</v>
      </c>
      <c r="T17" s="64">
        <f t="shared" si="2"/>
        <v>1424.7382342651849</v>
      </c>
      <c r="U17" s="64">
        <f t="shared" si="2"/>
        <v>1424.7382342651849</v>
      </c>
      <c r="V17" s="64">
        <f t="shared" si="2"/>
        <v>1424.7382342651849</v>
      </c>
      <c r="W17" s="64">
        <f t="shared" si="2"/>
        <v>1424.7382342651849</v>
      </c>
      <c r="X17" s="64">
        <f t="shared" si="2"/>
        <v>1424.7382342651849</v>
      </c>
      <c r="Y17" s="64">
        <f t="shared" si="2"/>
        <v>1424.7382342651849</v>
      </c>
      <c r="Z17" s="64">
        <f t="shared" si="2"/>
        <v>1424.7382342651849</v>
      </c>
      <c r="AA17" s="64">
        <f t="shared" si="2"/>
        <v>1424.7382342651849</v>
      </c>
      <c r="AB17" s="64">
        <f t="shared" si="2"/>
        <v>1424.7382342651849</v>
      </c>
      <c r="AC17" s="64">
        <f t="shared" si="2"/>
        <v>1424.7382342651849</v>
      </c>
      <c r="AD17" s="64">
        <f t="shared" si="2"/>
        <v>1675.2214135627678</v>
      </c>
      <c r="AE17" s="64">
        <f t="shared" si="2"/>
        <v>1675.2214135627678</v>
      </c>
      <c r="AF17" s="64">
        <f t="shared" si="2"/>
        <v>1675.2214135627678</v>
      </c>
      <c r="AG17" s="64">
        <f t="shared" si="2"/>
        <v>1675.2214135627678</v>
      </c>
      <c r="AH17" s="64">
        <f t="shared" si="2"/>
        <v>1675.2214135627678</v>
      </c>
      <c r="AI17" s="64">
        <f t="shared" si="2"/>
        <v>1675.2214135627678</v>
      </c>
      <c r="AJ17" s="64">
        <f t="shared" si="2"/>
        <v>1675.2214135627678</v>
      </c>
      <c r="AK17" s="64">
        <f t="shared" si="2"/>
        <v>1675.2214135627678</v>
      </c>
      <c r="AL17" s="6"/>
    </row>
    <row r="18" spans="1:38" x14ac:dyDescent="0.3">
      <c r="A18" s="7" t="s">
        <v>3</v>
      </c>
      <c r="B18" s="24">
        <f>SUMPRODUCT(B6:B15,C6:C15)/C16</f>
        <v>12.08626322602019</v>
      </c>
    </row>
    <row r="20" spans="1:38" x14ac:dyDescent="0.3">
      <c r="A20" s="210" t="s">
        <v>5</v>
      </c>
      <c r="B20" s="211"/>
      <c r="C20" s="211"/>
      <c r="D20" s="211"/>
      <c r="E20" s="211"/>
    </row>
    <row r="21" spans="1:38" ht="33" customHeight="1" x14ac:dyDescent="0.3">
      <c r="A21" s="212" t="s">
        <v>256</v>
      </c>
      <c r="B21" s="212"/>
      <c r="C21" s="212"/>
      <c r="D21" s="212"/>
      <c r="E21" s="212"/>
      <c r="H21" s="163"/>
    </row>
  </sheetData>
  <mergeCells count="8">
    <mergeCell ref="AL4:AL5"/>
    <mergeCell ref="A20:E20"/>
    <mergeCell ref="A21:E21"/>
    <mergeCell ref="A4:A5"/>
    <mergeCell ref="B4:B5"/>
    <mergeCell ref="C4:C5"/>
    <mergeCell ref="E4:AK4"/>
    <mergeCell ref="D4:D5"/>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
  <sheetViews>
    <sheetView workbookViewId="0">
      <pane xSplit="5" ySplit="4" topLeftCell="F5" activePane="bottomRight" state="frozen"/>
      <selection activeCell="AM25" sqref="AM25"/>
      <selection pane="topRight" activeCell="AM25" sqref="AM25"/>
      <selection pane="bottomLeft" activeCell="AM25" sqref="AM25"/>
      <selection pane="bottomRight" activeCell="D18" sqref="D18"/>
    </sheetView>
  </sheetViews>
  <sheetFormatPr defaultRowHeight="15.75" x14ac:dyDescent="0.3"/>
  <cols>
    <col min="1" max="1" width="28.44140625" bestFit="1" customWidth="1"/>
    <col min="3" max="3" width="11.77734375" customWidth="1"/>
    <col min="4" max="4" width="11.77734375" style="162" customWidth="1"/>
    <col min="5" max="37" width="10.77734375" customWidth="1"/>
    <col min="38" max="38" width="11" bestFit="1" customWidth="1"/>
  </cols>
  <sheetData>
    <row r="1" spans="1:38" x14ac:dyDescent="0.3">
      <c r="A1" s="22" t="s">
        <v>336</v>
      </c>
    </row>
    <row r="2" spans="1:38" x14ac:dyDescent="0.3">
      <c r="A2" s="22"/>
    </row>
    <row r="3" spans="1:38" ht="15.75" customHeight="1" x14ac:dyDescent="0.3">
      <c r="A3" s="202" t="s">
        <v>2</v>
      </c>
      <c r="B3" s="202" t="s">
        <v>0</v>
      </c>
      <c r="C3" s="202" t="s">
        <v>60</v>
      </c>
      <c r="D3" s="202" t="s">
        <v>346</v>
      </c>
      <c r="E3" s="213" t="s">
        <v>61</v>
      </c>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08" t="s">
        <v>1</v>
      </c>
    </row>
    <row r="4" spans="1:38" x14ac:dyDescent="0.3">
      <c r="A4" s="203"/>
      <c r="B4" s="203"/>
      <c r="C4" s="203"/>
      <c r="D4" s="206"/>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1">
        <v>2049</v>
      </c>
      <c r="AK4" s="1">
        <v>2050</v>
      </c>
      <c r="AL4" s="209"/>
    </row>
    <row r="5" spans="1:38" x14ac:dyDescent="0.3">
      <c r="A5" s="10" t="s">
        <v>4</v>
      </c>
      <c r="B5" s="23">
        <v>5</v>
      </c>
      <c r="C5" s="100">
        <v>6679.9353978171121</v>
      </c>
      <c r="D5" s="171" t="s">
        <v>355</v>
      </c>
      <c r="E5" s="100">
        <v>6679.9353978171121</v>
      </c>
      <c r="F5" s="100">
        <v>4931.9299029163312</v>
      </c>
      <c r="G5" s="100">
        <v>3048.4135431678269</v>
      </c>
      <c r="H5" s="100">
        <v>1615.0890116421706</v>
      </c>
      <c r="I5" s="100">
        <v>721.24144298930298</v>
      </c>
      <c r="J5" s="100">
        <v>0</v>
      </c>
      <c r="K5" s="100">
        <v>0</v>
      </c>
      <c r="L5" s="100">
        <v>0</v>
      </c>
      <c r="M5" s="100">
        <v>0</v>
      </c>
      <c r="N5" s="100">
        <v>0</v>
      </c>
      <c r="O5" s="100">
        <v>0</v>
      </c>
      <c r="P5" s="100">
        <v>0</v>
      </c>
      <c r="Q5" s="100">
        <v>0</v>
      </c>
      <c r="R5" s="100">
        <v>0</v>
      </c>
      <c r="S5" s="100">
        <v>0</v>
      </c>
      <c r="T5" s="100">
        <v>0</v>
      </c>
      <c r="U5" s="100">
        <v>0</v>
      </c>
      <c r="V5" s="100">
        <v>0</v>
      </c>
      <c r="W5" s="100">
        <v>0</v>
      </c>
      <c r="X5" s="100">
        <v>0</v>
      </c>
      <c r="Y5" s="100">
        <v>0</v>
      </c>
      <c r="Z5" s="100">
        <v>0</v>
      </c>
      <c r="AA5" s="100">
        <v>0</v>
      </c>
      <c r="AB5" s="100">
        <v>0</v>
      </c>
      <c r="AC5" s="100">
        <v>0</v>
      </c>
      <c r="AD5" s="100">
        <v>0</v>
      </c>
      <c r="AE5" s="100">
        <v>0</v>
      </c>
      <c r="AF5" s="100">
        <v>0</v>
      </c>
      <c r="AG5" s="100">
        <v>0</v>
      </c>
      <c r="AH5" s="100">
        <v>0</v>
      </c>
      <c r="AI5" s="100">
        <v>0</v>
      </c>
      <c r="AJ5" s="100">
        <v>0</v>
      </c>
      <c r="AK5" s="100">
        <v>0</v>
      </c>
      <c r="AL5" s="3">
        <f>SUM(E5:AK5)</f>
        <v>16996.609298532741</v>
      </c>
    </row>
    <row r="6" spans="1:38" x14ac:dyDescent="0.3">
      <c r="A6" s="12" t="s">
        <v>37</v>
      </c>
      <c r="B6" s="13"/>
      <c r="C6" s="114">
        <f t="shared" ref="C6:AL6" si="0">SUM(C5:C5)</f>
        <v>6679.9353978171121</v>
      </c>
      <c r="D6" s="172" t="s">
        <v>355</v>
      </c>
      <c r="E6" s="114">
        <f t="shared" si="0"/>
        <v>6679.9353978171121</v>
      </c>
      <c r="F6" s="114">
        <f t="shared" si="0"/>
        <v>4931.9299029163312</v>
      </c>
      <c r="G6" s="114">
        <f t="shared" si="0"/>
        <v>3048.4135431678269</v>
      </c>
      <c r="H6" s="114">
        <f t="shared" si="0"/>
        <v>1615.0890116421706</v>
      </c>
      <c r="I6" s="114">
        <f t="shared" si="0"/>
        <v>721.24144298930298</v>
      </c>
      <c r="J6" s="114">
        <f t="shared" si="0"/>
        <v>0</v>
      </c>
      <c r="K6" s="114">
        <f t="shared" si="0"/>
        <v>0</v>
      </c>
      <c r="L6" s="114">
        <f t="shared" si="0"/>
        <v>0</v>
      </c>
      <c r="M6" s="114">
        <f t="shared" si="0"/>
        <v>0</v>
      </c>
      <c r="N6" s="114">
        <f t="shared" si="0"/>
        <v>0</v>
      </c>
      <c r="O6" s="114">
        <f t="shared" si="0"/>
        <v>0</v>
      </c>
      <c r="P6" s="114">
        <f t="shared" si="0"/>
        <v>0</v>
      </c>
      <c r="Q6" s="114">
        <f t="shared" si="0"/>
        <v>0</v>
      </c>
      <c r="R6" s="114">
        <f t="shared" si="0"/>
        <v>0</v>
      </c>
      <c r="S6" s="114">
        <f t="shared" si="0"/>
        <v>0</v>
      </c>
      <c r="T6" s="114">
        <f t="shared" si="0"/>
        <v>0</v>
      </c>
      <c r="U6" s="114">
        <f t="shared" si="0"/>
        <v>0</v>
      </c>
      <c r="V6" s="114">
        <f t="shared" si="0"/>
        <v>0</v>
      </c>
      <c r="W6" s="114">
        <f t="shared" si="0"/>
        <v>0</v>
      </c>
      <c r="X6" s="114">
        <f t="shared" si="0"/>
        <v>0</v>
      </c>
      <c r="Y6" s="114">
        <f t="shared" si="0"/>
        <v>0</v>
      </c>
      <c r="Z6" s="114">
        <f t="shared" si="0"/>
        <v>0</v>
      </c>
      <c r="AA6" s="114">
        <f t="shared" si="0"/>
        <v>0</v>
      </c>
      <c r="AB6" s="114">
        <f t="shared" si="0"/>
        <v>0</v>
      </c>
      <c r="AC6" s="114">
        <f t="shared" si="0"/>
        <v>0</v>
      </c>
      <c r="AD6" s="114">
        <f t="shared" si="0"/>
        <v>0</v>
      </c>
      <c r="AE6" s="114">
        <f t="shared" si="0"/>
        <v>0</v>
      </c>
      <c r="AF6" s="114">
        <f t="shared" si="0"/>
        <v>0</v>
      </c>
      <c r="AG6" s="114">
        <f t="shared" si="0"/>
        <v>0</v>
      </c>
      <c r="AH6" s="114">
        <f t="shared" si="0"/>
        <v>0</v>
      </c>
      <c r="AI6" s="114">
        <f t="shared" si="0"/>
        <v>0</v>
      </c>
      <c r="AJ6" s="114">
        <f t="shared" si="0"/>
        <v>0</v>
      </c>
      <c r="AK6" s="114">
        <f t="shared" si="0"/>
        <v>0</v>
      </c>
      <c r="AL6" s="18">
        <f t="shared" si="0"/>
        <v>16996.609298532741</v>
      </c>
    </row>
    <row r="7" spans="1:38" x14ac:dyDescent="0.3">
      <c r="A7" s="4" t="s">
        <v>38</v>
      </c>
      <c r="B7" s="5"/>
      <c r="C7" s="27"/>
      <c r="D7" s="27"/>
      <c r="E7" s="27">
        <v>0</v>
      </c>
      <c r="F7" s="27">
        <f>$E6-F6</f>
        <v>1748.0054949007808</v>
      </c>
      <c r="G7" s="27">
        <f t="shared" ref="G7:AK7" si="1">$E6-G6</f>
        <v>3631.5218546492852</v>
      </c>
      <c r="H7" s="27">
        <f t="shared" si="1"/>
        <v>5064.8463861749415</v>
      </c>
      <c r="I7" s="27">
        <f t="shared" si="1"/>
        <v>5958.6939548278087</v>
      </c>
      <c r="J7" s="27">
        <f t="shared" si="1"/>
        <v>6679.9353978171121</v>
      </c>
      <c r="K7" s="27">
        <f t="shared" si="1"/>
        <v>6679.9353978171121</v>
      </c>
      <c r="L7" s="27">
        <f t="shared" si="1"/>
        <v>6679.9353978171121</v>
      </c>
      <c r="M7" s="27">
        <f t="shared" si="1"/>
        <v>6679.9353978171121</v>
      </c>
      <c r="N7" s="27">
        <f t="shared" si="1"/>
        <v>6679.9353978171121</v>
      </c>
      <c r="O7" s="27">
        <f t="shared" si="1"/>
        <v>6679.9353978171121</v>
      </c>
      <c r="P7" s="27">
        <f t="shared" si="1"/>
        <v>6679.9353978171121</v>
      </c>
      <c r="Q7" s="27">
        <f t="shared" si="1"/>
        <v>6679.9353978171121</v>
      </c>
      <c r="R7" s="27">
        <f t="shared" si="1"/>
        <v>6679.9353978171121</v>
      </c>
      <c r="S7" s="27">
        <f t="shared" si="1"/>
        <v>6679.9353978171121</v>
      </c>
      <c r="T7" s="27">
        <f t="shared" si="1"/>
        <v>6679.9353978171121</v>
      </c>
      <c r="U7" s="27">
        <f t="shared" si="1"/>
        <v>6679.9353978171121</v>
      </c>
      <c r="V7" s="27">
        <f t="shared" si="1"/>
        <v>6679.9353978171121</v>
      </c>
      <c r="W7" s="27">
        <f t="shared" si="1"/>
        <v>6679.9353978171121</v>
      </c>
      <c r="X7" s="27">
        <f t="shared" si="1"/>
        <v>6679.9353978171121</v>
      </c>
      <c r="Y7" s="27">
        <f t="shared" si="1"/>
        <v>6679.9353978171121</v>
      </c>
      <c r="Z7" s="27">
        <f t="shared" si="1"/>
        <v>6679.9353978171121</v>
      </c>
      <c r="AA7" s="27">
        <f t="shared" si="1"/>
        <v>6679.9353978171121</v>
      </c>
      <c r="AB7" s="27">
        <f t="shared" si="1"/>
        <v>6679.9353978171121</v>
      </c>
      <c r="AC7" s="27">
        <f t="shared" si="1"/>
        <v>6679.9353978171121</v>
      </c>
      <c r="AD7" s="27">
        <f t="shared" si="1"/>
        <v>6679.9353978171121</v>
      </c>
      <c r="AE7" s="27">
        <f t="shared" si="1"/>
        <v>6679.9353978171121</v>
      </c>
      <c r="AF7" s="27">
        <f t="shared" si="1"/>
        <v>6679.9353978171121</v>
      </c>
      <c r="AG7" s="27">
        <f t="shared" si="1"/>
        <v>6679.9353978171121</v>
      </c>
      <c r="AH7" s="27">
        <f t="shared" si="1"/>
        <v>6679.9353978171121</v>
      </c>
      <c r="AI7" s="27">
        <f t="shared" si="1"/>
        <v>6679.9353978171121</v>
      </c>
      <c r="AJ7" s="27">
        <f t="shared" si="1"/>
        <v>6679.9353978171121</v>
      </c>
      <c r="AK7" s="27">
        <f t="shared" si="1"/>
        <v>6679.9353978171121</v>
      </c>
      <c r="AL7" s="6"/>
    </row>
    <row r="8" spans="1:38" x14ac:dyDescent="0.3">
      <c r="A8" s="7" t="s">
        <v>3</v>
      </c>
      <c r="B8" s="24">
        <f>SUMPRODUCT(B5,C5)/C6</f>
        <v>5</v>
      </c>
    </row>
    <row r="10" spans="1:38" x14ac:dyDescent="0.3">
      <c r="A10" s="210" t="s">
        <v>5</v>
      </c>
      <c r="B10" s="211"/>
      <c r="C10" s="211"/>
      <c r="D10" s="211"/>
      <c r="E10" s="211"/>
    </row>
    <row r="11" spans="1:38" ht="58.5" customHeight="1" x14ac:dyDescent="0.3">
      <c r="A11" s="212" t="s">
        <v>212</v>
      </c>
      <c r="B11" s="212"/>
      <c r="C11" s="212"/>
      <c r="D11" s="212"/>
      <c r="E11" s="212"/>
    </row>
  </sheetData>
  <mergeCells count="8">
    <mergeCell ref="AL3:AL4"/>
    <mergeCell ref="A10:E10"/>
    <mergeCell ref="A11:E11"/>
    <mergeCell ref="A3:A4"/>
    <mergeCell ref="B3:B4"/>
    <mergeCell ref="C3:C4"/>
    <mergeCell ref="E3:AK3"/>
    <mergeCell ref="D3:D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E0D63-880B-42C8-8880-7D5587756A5B}">
  <dimension ref="A1:AL22"/>
  <sheetViews>
    <sheetView workbookViewId="0">
      <pane xSplit="5" ySplit="5" topLeftCell="F6" activePane="bottomRight" state="frozen"/>
      <selection activeCell="AM25" sqref="AM25"/>
      <selection pane="topRight" activeCell="AM25" sqref="AM25"/>
      <selection pane="bottomLeft" activeCell="AM25" sqref="AM25"/>
      <selection pane="bottomRight" activeCell="G22" sqref="G22"/>
    </sheetView>
  </sheetViews>
  <sheetFormatPr defaultRowHeight="15.75" x14ac:dyDescent="0.3"/>
  <cols>
    <col min="1" max="1" width="28.44140625" bestFit="1" customWidth="1"/>
    <col min="3" max="3" width="11.77734375" customWidth="1"/>
    <col min="4" max="4" width="11.77734375" style="162" customWidth="1"/>
    <col min="5" max="37" width="10.77734375" customWidth="1"/>
    <col min="38" max="38" width="11" bestFit="1" customWidth="1"/>
  </cols>
  <sheetData>
    <row r="1" spans="1:38" x14ac:dyDescent="0.3">
      <c r="A1" s="22" t="s">
        <v>176</v>
      </c>
    </row>
    <row r="2" spans="1:38" x14ac:dyDescent="0.3">
      <c r="A2" s="22"/>
    </row>
    <row r="3" spans="1:38" x14ac:dyDescent="0.3">
      <c r="A3" s="22"/>
    </row>
    <row r="4" spans="1:38" ht="15.75" customHeight="1" x14ac:dyDescent="0.3">
      <c r="A4" s="202" t="s">
        <v>2</v>
      </c>
      <c r="B4" s="202" t="s">
        <v>0</v>
      </c>
      <c r="C4" s="202" t="s">
        <v>60</v>
      </c>
      <c r="D4" s="202" t="s">
        <v>346</v>
      </c>
      <c r="E4" s="213" t="s">
        <v>61</v>
      </c>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08" t="s">
        <v>1</v>
      </c>
    </row>
    <row r="5" spans="1:38" x14ac:dyDescent="0.3">
      <c r="A5" s="203"/>
      <c r="B5" s="203"/>
      <c r="C5" s="203"/>
      <c r="D5" s="206"/>
      <c r="E5" s="1">
        <v>2018</v>
      </c>
      <c r="F5" s="1">
        <v>2019</v>
      </c>
      <c r="G5" s="1">
        <v>2020</v>
      </c>
      <c r="H5" s="1">
        <v>2021</v>
      </c>
      <c r="I5" s="1">
        <v>2022</v>
      </c>
      <c r="J5" s="1">
        <v>2023</v>
      </c>
      <c r="K5" s="1">
        <v>2024</v>
      </c>
      <c r="L5" s="1">
        <v>2025</v>
      </c>
      <c r="M5" s="1">
        <v>2026</v>
      </c>
      <c r="N5" s="1">
        <v>2027</v>
      </c>
      <c r="O5" s="1">
        <v>2028</v>
      </c>
      <c r="P5" s="1">
        <v>2029</v>
      </c>
      <c r="Q5" s="1">
        <v>2030</v>
      </c>
      <c r="R5" s="1">
        <v>2031</v>
      </c>
      <c r="S5" s="1">
        <v>2032</v>
      </c>
      <c r="T5" s="1">
        <v>2033</v>
      </c>
      <c r="U5" s="1">
        <v>2034</v>
      </c>
      <c r="V5" s="1">
        <v>2035</v>
      </c>
      <c r="W5" s="1">
        <v>2036</v>
      </c>
      <c r="X5" s="1">
        <v>2037</v>
      </c>
      <c r="Y5" s="1">
        <v>2038</v>
      </c>
      <c r="Z5" s="1">
        <v>2039</v>
      </c>
      <c r="AA5" s="1">
        <v>2040</v>
      </c>
      <c r="AB5" s="1">
        <v>2041</v>
      </c>
      <c r="AC5" s="1">
        <v>2042</v>
      </c>
      <c r="AD5" s="1">
        <v>2043</v>
      </c>
      <c r="AE5" s="1">
        <v>2044</v>
      </c>
      <c r="AF5" s="1">
        <v>2045</v>
      </c>
      <c r="AG5" s="1">
        <v>2046</v>
      </c>
      <c r="AH5" s="1">
        <v>2047</v>
      </c>
      <c r="AI5" s="1">
        <v>2048</v>
      </c>
      <c r="AJ5" s="1">
        <v>2049</v>
      </c>
      <c r="AK5" s="1">
        <v>2050</v>
      </c>
      <c r="AL5" s="209"/>
    </row>
    <row r="6" spans="1:38" x14ac:dyDescent="0.3">
      <c r="A6" s="10" t="s">
        <v>159</v>
      </c>
      <c r="B6" s="23">
        <v>18</v>
      </c>
      <c r="C6" s="100">
        <v>348.32962849520419</v>
      </c>
      <c r="D6" s="145">
        <v>0.64100000000000001</v>
      </c>
      <c r="E6" s="100">
        <v>223.2792918654259</v>
      </c>
      <c r="F6" s="100">
        <v>223.2792918654259</v>
      </c>
      <c r="G6" s="100">
        <v>223.2792918654259</v>
      </c>
      <c r="H6" s="100">
        <v>223.2792918654259</v>
      </c>
      <c r="I6" s="100">
        <v>223.2792918654259</v>
      </c>
      <c r="J6" s="100">
        <v>223.2792918654259</v>
      </c>
      <c r="K6" s="100">
        <v>223.2792918654259</v>
      </c>
      <c r="L6" s="100">
        <v>223.2792918654259</v>
      </c>
      <c r="M6" s="100">
        <v>223.2792918654259</v>
      </c>
      <c r="N6" s="100">
        <v>223.2792918654259</v>
      </c>
      <c r="O6" s="100">
        <v>223.2792918654259</v>
      </c>
      <c r="P6" s="100">
        <v>223.2792918654259</v>
      </c>
      <c r="Q6" s="100">
        <v>223.2792918654259</v>
      </c>
      <c r="R6" s="100">
        <v>223.2792918654259</v>
      </c>
      <c r="S6" s="100">
        <v>223.2792918654259</v>
      </c>
      <c r="T6" s="100">
        <v>223.2792918654259</v>
      </c>
      <c r="U6" s="100">
        <v>223.2792918654259</v>
      </c>
      <c r="V6" s="100">
        <v>223.2792918654259</v>
      </c>
      <c r="W6" s="100">
        <v>0</v>
      </c>
      <c r="X6" s="100">
        <v>0</v>
      </c>
      <c r="Y6" s="100">
        <v>0</v>
      </c>
      <c r="Z6" s="100">
        <v>0</v>
      </c>
      <c r="AA6" s="100">
        <v>0</v>
      </c>
      <c r="AB6" s="100">
        <v>0</v>
      </c>
      <c r="AC6" s="100">
        <v>0</v>
      </c>
      <c r="AD6" s="100">
        <v>0</v>
      </c>
      <c r="AE6" s="100">
        <v>0</v>
      </c>
      <c r="AF6" s="100">
        <v>0</v>
      </c>
      <c r="AG6" s="100">
        <v>0</v>
      </c>
      <c r="AH6" s="100">
        <v>0</v>
      </c>
      <c r="AI6" s="100">
        <v>0</v>
      </c>
      <c r="AJ6" s="100">
        <v>0</v>
      </c>
      <c r="AK6" s="100">
        <v>0</v>
      </c>
      <c r="AL6" s="2">
        <f t="shared" ref="AL6:AL16" si="0">SUM(E6:AK6)</f>
        <v>4019.0272535776662</v>
      </c>
    </row>
    <row r="7" spans="1:38" x14ac:dyDescent="0.3">
      <c r="A7" s="10" t="s">
        <v>18</v>
      </c>
      <c r="B7" s="23">
        <v>18</v>
      </c>
      <c r="C7" s="100">
        <v>1083.8514364356743</v>
      </c>
      <c r="D7" s="145">
        <v>0.76100000000000001</v>
      </c>
      <c r="E7" s="100">
        <v>824.81094312754817</v>
      </c>
      <c r="F7" s="100">
        <v>824.81094312754817</v>
      </c>
      <c r="G7" s="100">
        <v>824.81094312754817</v>
      </c>
      <c r="H7" s="100">
        <v>824.81094312754817</v>
      </c>
      <c r="I7" s="100">
        <v>824.81094312754817</v>
      </c>
      <c r="J7" s="100">
        <v>824.81094312754817</v>
      </c>
      <c r="K7" s="100">
        <v>109.5772822520708</v>
      </c>
      <c r="L7" s="100">
        <v>109.5772822520708</v>
      </c>
      <c r="M7" s="100">
        <v>109.5772822520708</v>
      </c>
      <c r="N7" s="100">
        <v>109.5772822520708</v>
      </c>
      <c r="O7" s="100">
        <v>109.5772822520708</v>
      </c>
      <c r="P7" s="100">
        <v>109.5772822520708</v>
      </c>
      <c r="Q7" s="100">
        <v>109.5772822520708</v>
      </c>
      <c r="R7" s="100">
        <v>109.5772822520708</v>
      </c>
      <c r="S7" s="100">
        <v>109.5772822520708</v>
      </c>
      <c r="T7" s="100">
        <v>109.5772822520708</v>
      </c>
      <c r="U7" s="100">
        <v>109.5772822520708</v>
      </c>
      <c r="V7" s="100">
        <v>109.5772822520708</v>
      </c>
      <c r="W7" s="100">
        <v>0</v>
      </c>
      <c r="X7" s="100">
        <v>0</v>
      </c>
      <c r="Y7" s="100">
        <v>0</v>
      </c>
      <c r="Z7" s="100">
        <v>0</v>
      </c>
      <c r="AA7" s="100">
        <v>0</v>
      </c>
      <c r="AB7" s="100">
        <v>0</v>
      </c>
      <c r="AC7" s="100">
        <v>0</v>
      </c>
      <c r="AD7" s="100">
        <v>0</v>
      </c>
      <c r="AE7" s="100">
        <v>0</v>
      </c>
      <c r="AF7" s="100">
        <v>0</v>
      </c>
      <c r="AG7" s="100">
        <v>0</v>
      </c>
      <c r="AH7" s="100">
        <v>0</v>
      </c>
      <c r="AI7" s="100">
        <v>0</v>
      </c>
      <c r="AJ7" s="100">
        <v>0</v>
      </c>
      <c r="AK7" s="100">
        <v>0</v>
      </c>
      <c r="AL7" s="2">
        <f t="shared" si="0"/>
        <v>6263.793045790143</v>
      </c>
    </row>
    <row r="8" spans="1:38" x14ac:dyDescent="0.3">
      <c r="A8" s="10" t="s">
        <v>160</v>
      </c>
      <c r="B8" s="23">
        <v>18</v>
      </c>
      <c r="C8" s="100">
        <v>645.61346234707923</v>
      </c>
      <c r="D8" s="145">
        <v>0.64100000000000001</v>
      </c>
      <c r="E8" s="100">
        <v>413.8382293644778</v>
      </c>
      <c r="F8" s="100">
        <v>413.8382293644778</v>
      </c>
      <c r="G8" s="100">
        <v>413.8382293644778</v>
      </c>
      <c r="H8" s="100">
        <v>413.8382293644778</v>
      </c>
      <c r="I8" s="100">
        <v>413.8382293644778</v>
      </c>
      <c r="J8" s="100">
        <v>413.8382293644778</v>
      </c>
      <c r="K8" s="100">
        <v>413.8382293644778</v>
      </c>
      <c r="L8" s="100">
        <v>413.8382293644778</v>
      </c>
      <c r="M8" s="100">
        <v>413.8382293644778</v>
      </c>
      <c r="N8" s="100">
        <v>413.8382293644778</v>
      </c>
      <c r="O8" s="100">
        <v>413.8382293644778</v>
      </c>
      <c r="P8" s="100">
        <v>413.8382293644778</v>
      </c>
      <c r="Q8" s="100">
        <v>413.8382293644778</v>
      </c>
      <c r="R8" s="100">
        <v>413.8382293644778</v>
      </c>
      <c r="S8" s="100">
        <v>413.8382293644778</v>
      </c>
      <c r="T8" s="100">
        <v>413.8382293644778</v>
      </c>
      <c r="U8" s="100">
        <v>413.8382293644778</v>
      </c>
      <c r="V8" s="100">
        <v>413.8382293644778</v>
      </c>
      <c r="W8" s="100">
        <v>0</v>
      </c>
      <c r="X8" s="100">
        <v>0</v>
      </c>
      <c r="Y8" s="100">
        <v>0</v>
      </c>
      <c r="Z8" s="100">
        <v>0</v>
      </c>
      <c r="AA8" s="100">
        <v>0</v>
      </c>
      <c r="AB8" s="100">
        <v>0</v>
      </c>
      <c r="AC8" s="100">
        <v>0</v>
      </c>
      <c r="AD8" s="100">
        <v>0</v>
      </c>
      <c r="AE8" s="100">
        <v>0</v>
      </c>
      <c r="AF8" s="100">
        <v>0</v>
      </c>
      <c r="AG8" s="100">
        <v>0</v>
      </c>
      <c r="AH8" s="100">
        <v>0</v>
      </c>
      <c r="AI8" s="100">
        <v>0</v>
      </c>
      <c r="AJ8" s="100">
        <v>0</v>
      </c>
      <c r="AK8" s="100">
        <v>0</v>
      </c>
      <c r="AL8" s="2">
        <f>SUM(E8:AK8)</f>
        <v>7449.0881285606029</v>
      </c>
    </row>
    <row r="9" spans="1:38" x14ac:dyDescent="0.3">
      <c r="A9" s="10" t="s">
        <v>161</v>
      </c>
      <c r="B9" s="23">
        <v>18</v>
      </c>
      <c r="C9" s="100">
        <v>2100.1638864886072</v>
      </c>
      <c r="D9" s="145">
        <v>0.76100000000000001</v>
      </c>
      <c r="E9" s="100">
        <v>1598.22471761783</v>
      </c>
      <c r="F9" s="100">
        <v>1598.22471761783</v>
      </c>
      <c r="G9" s="100">
        <v>1598.22471761783</v>
      </c>
      <c r="H9" s="100">
        <v>1598.22471761783</v>
      </c>
      <c r="I9" s="100">
        <v>1598.22471761783</v>
      </c>
      <c r="J9" s="100">
        <v>1598.22471761783</v>
      </c>
      <c r="K9" s="100">
        <v>539.20244895500605</v>
      </c>
      <c r="L9" s="100">
        <v>539.20244895500605</v>
      </c>
      <c r="M9" s="100">
        <v>539.20244895500605</v>
      </c>
      <c r="N9" s="100">
        <v>539.20244895500605</v>
      </c>
      <c r="O9" s="100">
        <v>539.20244895500605</v>
      </c>
      <c r="P9" s="100">
        <v>539.20244895500605</v>
      </c>
      <c r="Q9" s="100">
        <v>539.20244895500605</v>
      </c>
      <c r="R9" s="100">
        <v>539.20244895500605</v>
      </c>
      <c r="S9" s="100">
        <v>539.20244895500605</v>
      </c>
      <c r="T9" s="100">
        <v>539.20244895500605</v>
      </c>
      <c r="U9" s="100">
        <v>539.20244895500605</v>
      </c>
      <c r="V9" s="100">
        <v>539.20244895500605</v>
      </c>
      <c r="W9" s="100">
        <v>0</v>
      </c>
      <c r="X9" s="100">
        <v>0</v>
      </c>
      <c r="Y9" s="100">
        <v>0</v>
      </c>
      <c r="Z9" s="100">
        <v>0</v>
      </c>
      <c r="AA9" s="100">
        <v>0</v>
      </c>
      <c r="AB9" s="100">
        <v>0</v>
      </c>
      <c r="AC9" s="100">
        <v>0</v>
      </c>
      <c r="AD9" s="100">
        <v>0</v>
      </c>
      <c r="AE9" s="100">
        <v>0</v>
      </c>
      <c r="AF9" s="100">
        <v>0</v>
      </c>
      <c r="AG9" s="100">
        <v>0</v>
      </c>
      <c r="AH9" s="100">
        <v>0</v>
      </c>
      <c r="AI9" s="100">
        <v>0</v>
      </c>
      <c r="AJ9" s="100">
        <v>0</v>
      </c>
      <c r="AK9" s="100">
        <v>0</v>
      </c>
      <c r="AL9" s="2">
        <f>SUM(E9:AK9)</f>
        <v>16059.777693167051</v>
      </c>
    </row>
    <row r="10" spans="1:38" x14ac:dyDescent="0.3">
      <c r="A10" s="10" t="s">
        <v>162</v>
      </c>
      <c r="B10" s="23">
        <v>10</v>
      </c>
      <c r="C10" s="100">
        <v>1.9216178803172319</v>
      </c>
      <c r="D10" s="145">
        <v>1</v>
      </c>
      <c r="E10" s="100">
        <v>1.9216178803172319</v>
      </c>
      <c r="F10" s="100">
        <v>1.9216178803172319</v>
      </c>
      <c r="G10" s="100">
        <v>1.9216178803172319</v>
      </c>
      <c r="H10" s="100">
        <v>1.9216178803172319</v>
      </c>
      <c r="I10" s="100">
        <v>1.9216178803172319</v>
      </c>
      <c r="J10" s="100">
        <v>1.9216178803172319</v>
      </c>
      <c r="K10" s="100">
        <v>1.9216178803172319</v>
      </c>
      <c r="L10" s="100">
        <v>1.9216178803172319</v>
      </c>
      <c r="M10" s="100">
        <v>1.9216178803172319</v>
      </c>
      <c r="N10" s="100">
        <v>1.9216178803172319</v>
      </c>
      <c r="O10" s="100">
        <v>0</v>
      </c>
      <c r="P10" s="100">
        <v>0</v>
      </c>
      <c r="Q10" s="100">
        <v>0</v>
      </c>
      <c r="R10" s="100">
        <v>0</v>
      </c>
      <c r="S10" s="100">
        <v>0</v>
      </c>
      <c r="T10" s="100">
        <v>0</v>
      </c>
      <c r="U10" s="100">
        <v>0</v>
      </c>
      <c r="V10" s="100">
        <v>0</v>
      </c>
      <c r="W10" s="100">
        <v>0</v>
      </c>
      <c r="X10" s="100">
        <v>0</v>
      </c>
      <c r="Y10" s="100">
        <v>0</v>
      </c>
      <c r="Z10" s="100">
        <v>0</v>
      </c>
      <c r="AA10" s="100">
        <v>0</v>
      </c>
      <c r="AB10" s="100">
        <v>0</v>
      </c>
      <c r="AC10" s="100">
        <v>0</v>
      </c>
      <c r="AD10" s="100">
        <v>0</v>
      </c>
      <c r="AE10" s="100">
        <v>0</v>
      </c>
      <c r="AF10" s="100">
        <v>0</v>
      </c>
      <c r="AG10" s="100">
        <v>0</v>
      </c>
      <c r="AH10" s="100">
        <v>0</v>
      </c>
      <c r="AI10" s="100">
        <v>0</v>
      </c>
      <c r="AJ10" s="100">
        <v>0</v>
      </c>
      <c r="AK10" s="100">
        <v>0</v>
      </c>
      <c r="AL10" s="2">
        <f>SUM(E10:AK10)</f>
        <v>19.216178803172319</v>
      </c>
    </row>
    <row r="11" spans="1:38" x14ac:dyDescent="0.3">
      <c r="A11" s="10" t="s">
        <v>19</v>
      </c>
      <c r="B11" s="23">
        <v>20</v>
      </c>
      <c r="C11" s="100">
        <v>2257.1120000000001</v>
      </c>
      <c r="D11" s="145">
        <v>0.76100000000000001</v>
      </c>
      <c r="E11" s="100">
        <v>1717.6622320000001</v>
      </c>
      <c r="F11" s="100">
        <v>1717.6622320000001</v>
      </c>
      <c r="G11" s="100">
        <v>1717.6622320000001</v>
      </c>
      <c r="H11" s="100">
        <v>1717.6622320000001</v>
      </c>
      <c r="I11" s="100">
        <v>1717.6622320000001</v>
      </c>
      <c r="J11" s="100">
        <v>1717.6622320000001</v>
      </c>
      <c r="K11" s="100">
        <v>1717.6622320000001</v>
      </c>
      <c r="L11" s="100">
        <v>1717.6622320000001</v>
      </c>
      <c r="M11" s="100">
        <v>1717.6622320000001</v>
      </c>
      <c r="N11" s="100">
        <v>1717.6622320000001</v>
      </c>
      <c r="O11" s="100">
        <v>1717.6622320000001</v>
      </c>
      <c r="P11" s="100">
        <v>1717.6622320000001</v>
      </c>
      <c r="Q11" s="100">
        <v>1717.6622320000001</v>
      </c>
      <c r="R11" s="100">
        <v>1717.6622320000001</v>
      </c>
      <c r="S11" s="100">
        <v>1717.6622320000001</v>
      </c>
      <c r="T11" s="100">
        <v>1717.6622320000001</v>
      </c>
      <c r="U11" s="100">
        <v>1717.6622320000001</v>
      </c>
      <c r="V11" s="100">
        <v>1717.6622320000001</v>
      </c>
      <c r="W11" s="100">
        <v>1717.6622320000001</v>
      </c>
      <c r="X11" s="100">
        <v>1717.6622320000001</v>
      </c>
      <c r="Y11" s="100">
        <v>0</v>
      </c>
      <c r="Z11" s="100">
        <v>0</v>
      </c>
      <c r="AA11" s="100">
        <v>0</v>
      </c>
      <c r="AB11" s="100">
        <v>0</v>
      </c>
      <c r="AC11" s="100">
        <v>0</v>
      </c>
      <c r="AD11" s="100">
        <v>0</v>
      </c>
      <c r="AE11" s="100">
        <v>0</v>
      </c>
      <c r="AF11" s="100">
        <v>0</v>
      </c>
      <c r="AG11" s="100">
        <v>0</v>
      </c>
      <c r="AH11" s="100">
        <v>0</v>
      </c>
      <c r="AI11" s="100">
        <v>0</v>
      </c>
      <c r="AJ11" s="100">
        <v>0</v>
      </c>
      <c r="AK11" s="100">
        <v>0</v>
      </c>
      <c r="AL11" s="2">
        <f>SUM(E11:AK11)</f>
        <v>34353.24463999999</v>
      </c>
    </row>
    <row r="12" spans="1:38" x14ac:dyDescent="0.3">
      <c r="A12" s="10" t="s">
        <v>163</v>
      </c>
      <c r="B12" s="23">
        <v>13</v>
      </c>
      <c r="C12" s="100">
        <v>8.7898598232367</v>
      </c>
      <c r="D12" s="145">
        <v>0.76</v>
      </c>
      <c r="E12" s="100">
        <v>6.6802934656598918</v>
      </c>
      <c r="F12" s="100">
        <v>6.6802934656598918</v>
      </c>
      <c r="G12" s="100">
        <v>6.6802934656598918</v>
      </c>
      <c r="H12" s="100">
        <v>6.6802934656598918</v>
      </c>
      <c r="I12" s="100">
        <v>6.6802934656598918</v>
      </c>
      <c r="J12" s="100">
        <v>6.6802934656598918</v>
      </c>
      <c r="K12" s="100">
        <v>6.6802934656598918</v>
      </c>
      <c r="L12" s="100">
        <v>6.6802934656598918</v>
      </c>
      <c r="M12" s="100">
        <v>6.6802934656598918</v>
      </c>
      <c r="N12" s="100">
        <v>6.6802934656598918</v>
      </c>
      <c r="O12" s="100">
        <v>6.6802934656598918</v>
      </c>
      <c r="P12" s="100">
        <v>6.6802934656598918</v>
      </c>
      <c r="Q12" s="100">
        <v>6.6802934656598918</v>
      </c>
      <c r="R12" s="100">
        <v>0</v>
      </c>
      <c r="S12" s="100">
        <v>0</v>
      </c>
      <c r="T12" s="100">
        <v>0</v>
      </c>
      <c r="U12" s="100">
        <v>0</v>
      </c>
      <c r="V12" s="100">
        <v>0</v>
      </c>
      <c r="W12" s="100">
        <v>0</v>
      </c>
      <c r="X12" s="100">
        <v>0</v>
      </c>
      <c r="Y12" s="100">
        <v>0</v>
      </c>
      <c r="Z12" s="100">
        <v>0</v>
      </c>
      <c r="AA12" s="100">
        <v>0</v>
      </c>
      <c r="AB12" s="100">
        <v>0</v>
      </c>
      <c r="AC12" s="100">
        <v>0</v>
      </c>
      <c r="AD12" s="100">
        <v>0</v>
      </c>
      <c r="AE12" s="100">
        <v>0</v>
      </c>
      <c r="AF12" s="100">
        <v>0</v>
      </c>
      <c r="AG12" s="100">
        <v>0</v>
      </c>
      <c r="AH12" s="100">
        <v>0</v>
      </c>
      <c r="AI12" s="100">
        <v>0</v>
      </c>
      <c r="AJ12" s="100">
        <v>0</v>
      </c>
      <c r="AK12" s="100">
        <v>0</v>
      </c>
      <c r="AL12" s="2">
        <f t="shared" si="0"/>
        <v>86.843815053578581</v>
      </c>
    </row>
    <row r="13" spans="1:38" x14ac:dyDescent="0.3">
      <c r="A13" s="10" t="s">
        <v>20</v>
      </c>
      <c r="B13" s="23">
        <v>5</v>
      </c>
      <c r="C13" s="100">
        <v>27.348472923999971</v>
      </c>
      <c r="D13" s="145">
        <v>0.87</v>
      </c>
      <c r="E13" s="100">
        <v>23.793171443879974</v>
      </c>
      <c r="F13" s="100">
        <v>23.793171443879974</v>
      </c>
      <c r="G13" s="100">
        <v>23.793171443879974</v>
      </c>
      <c r="H13" s="100">
        <v>23.793171443879974</v>
      </c>
      <c r="I13" s="100">
        <v>23.793171443879974</v>
      </c>
      <c r="J13" s="100">
        <v>0</v>
      </c>
      <c r="K13" s="100">
        <v>0</v>
      </c>
      <c r="L13" s="100">
        <v>0</v>
      </c>
      <c r="M13" s="100">
        <v>0</v>
      </c>
      <c r="N13" s="100">
        <v>0</v>
      </c>
      <c r="O13" s="100">
        <v>0</v>
      </c>
      <c r="P13" s="100">
        <v>0</v>
      </c>
      <c r="Q13" s="100">
        <v>0</v>
      </c>
      <c r="R13" s="100">
        <v>0</v>
      </c>
      <c r="S13" s="100">
        <v>0</v>
      </c>
      <c r="T13" s="100">
        <v>0</v>
      </c>
      <c r="U13" s="100">
        <v>0</v>
      </c>
      <c r="V13" s="100">
        <v>0</v>
      </c>
      <c r="W13" s="100">
        <v>0</v>
      </c>
      <c r="X13" s="100">
        <v>0</v>
      </c>
      <c r="Y13" s="100">
        <v>0</v>
      </c>
      <c r="Z13" s="100">
        <v>0</v>
      </c>
      <c r="AA13" s="100">
        <v>0</v>
      </c>
      <c r="AB13" s="100">
        <v>0</v>
      </c>
      <c r="AC13" s="100">
        <v>0</v>
      </c>
      <c r="AD13" s="100">
        <v>0</v>
      </c>
      <c r="AE13" s="100">
        <v>0</v>
      </c>
      <c r="AF13" s="100">
        <v>0</v>
      </c>
      <c r="AG13" s="100">
        <v>0</v>
      </c>
      <c r="AH13" s="100">
        <v>0</v>
      </c>
      <c r="AI13" s="100">
        <v>0</v>
      </c>
      <c r="AJ13" s="100">
        <v>0</v>
      </c>
      <c r="AK13" s="100">
        <v>0</v>
      </c>
      <c r="AL13" s="2">
        <f t="shared" si="0"/>
        <v>118.96585721939987</v>
      </c>
    </row>
    <row r="14" spans="1:38" x14ac:dyDescent="0.3">
      <c r="A14" s="10" t="s">
        <v>164</v>
      </c>
      <c r="B14" s="23">
        <v>10</v>
      </c>
      <c r="C14" s="100">
        <v>290.32480082924644</v>
      </c>
      <c r="D14" s="145">
        <v>1</v>
      </c>
      <c r="E14" s="100">
        <v>290.32480082924644</v>
      </c>
      <c r="F14" s="100">
        <v>290.32480082924644</v>
      </c>
      <c r="G14" s="100">
        <v>290.32480082924644</v>
      </c>
      <c r="H14" s="100">
        <v>290.32480082924644</v>
      </c>
      <c r="I14" s="100">
        <v>290.32480082924644</v>
      </c>
      <c r="J14" s="100">
        <v>290.32480082924644</v>
      </c>
      <c r="K14" s="100">
        <v>290.32480082924644</v>
      </c>
      <c r="L14" s="100">
        <v>290.32480082924644</v>
      </c>
      <c r="M14" s="100">
        <v>290.32480082924644</v>
      </c>
      <c r="N14" s="100">
        <v>290.32480082924644</v>
      </c>
      <c r="O14" s="100">
        <v>0</v>
      </c>
      <c r="P14" s="100">
        <v>0</v>
      </c>
      <c r="Q14" s="100">
        <v>0</v>
      </c>
      <c r="R14" s="100">
        <v>0</v>
      </c>
      <c r="S14" s="100">
        <v>0</v>
      </c>
      <c r="T14" s="100">
        <v>0</v>
      </c>
      <c r="U14" s="100">
        <v>0</v>
      </c>
      <c r="V14" s="100">
        <v>0</v>
      </c>
      <c r="W14" s="100">
        <v>0</v>
      </c>
      <c r="X14" s="100">
        <v>0</v>
      </c>
      <c r="Y14" s="100">
        <v>0</v>
      </c>
      <c r="Z14" s="100">
        <v>0</v>
      </c>
      <c r="AA14" s="100">
        <v>0</v>
      </c>
      <c r="AB14" s="100">
        <v>0</v>
      </c>
      <c r="AC14" s="100">
        <v>0</v>
      </c>
      <c r="AD14" s="100">
        <v>0</v>
      </c>
      <c r="AE14" s="100">
        <v>0</v>
      </c>
      <c r="AF14" s="100">
        <v>0</v>
      </c>
      <c r="AG14" s="100">
        <v>0</v>
      </c>
      <c r="AH14" s="100">
        <v>0</v>
      </c>
      <c r="AI14" s="100">
        <v>0</v>
      </c>
      <c r="AJ14" s="100">
        <v>0</v>
      </c>
      <c r="AK14" s="100">
        <v>0</v>
      </c>
      <c r="AL14" s="2">
        <f t="shared" si="0"/>
        <v>2903.2480082924649</v>
      </c>
    </row>
    <row r="15" spans="1:38" x14ac:dyDescent="0.3">
      <c r="A15" s="10" t="s">
        <v>165</v>
      </c>
      <c r="B15" s="23">
        <v>18</v>
      </c>
      <c r="C15" s="100">
        <v>133.51205686505682</v>
      </c>
      <c r="D15" s="145">
        <v>0.64100000000000001</v>
      </c>
      <c r="E15" s="100">
        <v>85.581228450501428</v>
      </c>
      <c r="F15" s="100">
        <v>85.581228450501428</v>
      </c>
      <c r="G15" s="100">
        <v>85.581228450501428</v>
      </c>
      <c r="H15" s="100">
        <v>85.581228450501428</v>
      </c>
      <c r="I15" s="100">
        <v>85.581228450501428</v>
      </c>
      <c r="J15" s="100">
        <v>85.581228450501428</v>
      </c>
      <c r="K15" s="100">
        <v>85.581228450501428</v>
      </c>
      <c r="L15" s="100">
        <v>85.581228450501428</v>
      </c>
      <c r="M15" s="100">
        <v>85.581228450501428</v>
      </c>
      <c r="N15" s="100">
        <v>85.581228450501428</v>
      </c>
      <c r="O15" s="100">
        <v>85.581228450501428</v>
      </c>
      <c r="P15" s="100">
        <v>85.581228450501428</v>
      </c>
      <c r="Q15" s="100">
        <v>85.581228450501428</v>
      </c>
      <c r="R15" s="100">
        <v>85.581228450501428</v>
      </c>
      <c r="S15" s="100">
        <v>85.581228450501428</v>
      </c>
      <c r="T15" s="100">
        <v>85.581228450501428</v>
      </c>
      <c r="U15" s="100">
        <v>85.581228450501428</v>
      </c>
      <c r="V15" s="100">
        <v>85.581228450501428</v>
      </c>
      <c r="W15" s="100">
        <v>0</v>
      </c>
      <c r="X15" s="100">
        <v>0</v>
      </c>
      <c r="Y15" s="100">
        <v>0</v>
      </c>
      <c r="Z15" s="100">
        <v>0</v>
      </c>
      <c r="AA15" s="100">
        <v>0</v>
      </c>
      <c r="AB15" s="100">
        <v>0</v>
      </c>
      <c r="AC15" s="100">
        <v>0</v>
      </c>
      <c r="AD15" s="100">
        <v>0</v>
      </c>
      <c r="AE15" s="100">
        <v>0</v>
      </c>
      <c r="AF15" s="100">
        <v>0</v>
      </c>
      <c r="AG15" s="100">
        <v>0</v>
      </c>
      <c r="AH15" s="100">
        <v>0</v>
      </c>
      <c r="AI15" s="100">
        <v>0</v>
      </c>
      <c r="AJ15" s="100">
        <v>0</v>
      </c>
      <c r="AK15" s="100">
        <v>0</v>
      </c>
      <c r="AL15" s="2">
        <f t="shared" si="0"/>
        <v>1540.4621121090252</v>
      </c>
    </row>
    <row r="16" spans="1:38" x14ac:dyDescent="0.3">
      <c r="A16" s="10" t="s">
        <v>166</v>
      </c>
      <c r="B16" s="23">
        <v>18</v>
      </c>
      <c r="C16" s="100">
        <v>57.962764297604863</v>
      </c>
      <c r="D16" s="145">
        <v>0.76100000000000001</v>
      </c>
      <c r="E16" s="100">
        <v>44.1096636304773</v>
      </c>
      <c r="F16" s="100">
        <v>44.1096636304773</v>
      </c>
      <c r="G16" s="100">
        <v>44.1096636304773</v>
      </c>
      <c r="H16" s="100">
        <v>44.1096636304773</v>
      </c>
      <c r="I16" s="100">
        <v>44.1096636304773</v>
      </c>
      <c r="J16" s="100">
        <v>44.1096636304773</v>
      </c>
      <c r="K16" s="100">
        <v>11.001243479325197</v>
      </c>
      <c r="L16" s="100">
        <v>11.001243479325197</v>
      </c>
      <c r="M16" s="100">
        <v>11.001243479325197</v>
      </c>
      <c r="N16" s="100">
        <v>11.001243479325197</v>
      </c>
      <c r="O16" s="100">
        <v>11.001243479325197</v>
      </c>
      <c r="P16" s="100">
        <v>11.001243479325197</v>
      </c>
      <c r="Q16" s="100">
        <v>11.001243479325197</v>
      </c>
      <c r="R16" s="100">
        <v>11.001243479325197</v>
      </c>
      <c r="S16" s="100">
        <v>11.001243479325197</v>
      </c>
      <c r="T16" s="100">
        <v>11.001243479325197</v>
      </c>
      <c r="U16" s="100">
        <v>11.001243479325197</v>
      </c>
      <c r="V16" s="100">
        <v>11.001243479325197</v>
      </c>
      <c r="W16" s="100">
        <v>0</v>
      </c>
      <c r="X16" s="100">
        <v>0</v>
      </c>
      <c r="Y16" s="100">
        <v>0</v>
      </c>
      <c r="Z16" s="100">
        <v>0</v>
      </c>
      <c r="AA16" s="100">
        <v>0</v>
      </c>
      <c r="AB16" s="100">
        <v>0</v>
      </c>
      <c r="AC16" s="100">
        <v>0</v>
      </c>
      <c r="AD16" s="100">
        <v>0</v>
      </c>
      <c r="AE16" s="100">
        <v>0</v>
      </c>
      <c r="AF16" s="100">
        <v>0</v>
      </c>
      <c r="AG16" s="100">
        <v>0</v>
      </c>
      <c r="AH16" s="100">
        <v>0</v>
      </c>
      <c r="AI16" s="100">
        <v>0</v>
      </c>
      <c r="AJ16" s="100">
        <v>0</v>
      </c>
      <c r="AK16" s="100">
        <v>0</v>
      </c>
      <c r="AL16" s="2">
        <f t="shared" si="0"/>
        <v>396.67290353476602</v>
      </c>
    </row>
    <row r="17" spans="1:38" x14ac:dyDescent="0.3">
      <c r="A17" s="12" t="s">
        <v>37</v>
      </c>
      <c r="B17" s="13"/>
      <c r="C17" s="109">
        <f t="shared" ref="C17:AL17" si="1">SUM(C6:C16)</f>
        <v>6954.9299863860269</v>
      </c>
      <c r="D17" s="146">
        <f>E17/C17</f>
        <v>0.75201708714729043</v>
      </c>
      <c r="E17" s="109">
        <f t="shared" si="1"/>
        <v>5230.2261896753644</v>
      </c>
      <c r="F17" s="109">
        <f t="shared" si="1"/>
        <v>5230.2261896753644</v>
      </c>
      <c r="G17" s="109">
        <f t="shared" si="1"/>
        <v>5230.2261896753644</v>
      </c>
      <c r="H17" s="109">
        <f t="shared" si="1"/>
        <v>5230.2261896753644</v>
      </c>
      <c r="I17" s="109">
        <f t="shared" si="1"/>
        <v>5230.2261896753644</v>
      </c>
      <c r="J17" s="109">
        <f t="shared" si="1"/>
        <v>5206.4330182314843</v>
      </c>
      <c r="K17" s="109">
        <f t="shared" si="1"/>
        <v>3399.068668542031</v>
      </c>
      <c r="L17" s="109">
        <f t="shared" si="1"/>
        <v>3399.068668542031</v>
      </c>
      <c r="M17" s="109">
        <f t="shared" si="1"/>
        <v>3399.068668542031</v>
      </c>
      <c r="N17" s="109">
        <f t="shared" si="1"/>
        <v>3399.068668542031</v>
      </c>
      <c r="O17" s="109">
        <f t="shared" si="1"/>
        <v>3106.8222498324672</v>
      </c>
      <c r="P17" s="109">
        <f t="shared" si="1"/>
        <v>3106.8222498324672</v>
      </c>
      <c r="Q17" s="109">
        <f t="shared" si="1"/>
        <v>3106.8222498324672</v>
      </c>
      <c r="R17" s="109">
        <f t="shared" si="1"/>
        <v>3100.1419563668073</v>
      </c>
      <c r="S17" s="109">
        <f t="shared" si="1"/>
        <v>3100.1419563668073</v>
      </c>
      <c r="T17" s="109">
        <f t="shared" si="1"/>
        <v>3100.1419563668073</v>
      </c>
      <c r="U17" s="109">
        <f t="shared" si="1"/>
        <v>3100.1419563668073</v>
      </c>
      <c r="V17" s="109">
        <f t="shared" si="1"/>
        <v>3100.1419563668073</v>
      </c>
      <c r="W17" s="109">
        <f t="shared" si="1"/>
        <v>1717.6622320000001</v>
      </c>
      <c r="X17" s="109">
        <f t="shared" si="1"/>
        <v>1717.6622320000001</v>
      </c>
      <c r="Y17" s="109">
        <f t="shared" si="1"/>
        <v>0</v>
      </c>
      <c r="Z17" s="109">
        <f t="shared" si="1"/>
        <v>0</v>
      </c>
      <c r="AA17" s="109">
        <f t="shared" si="1"/>
        <v>0</v>
      </c>
      <c r="AB17" s="109">
        <f t="shared" si="1"/>
        <v>0</v>
      </c>
      <c r="AC17" s="109">
        <f t="shared" si="1"/>
        <v>0</v>
      </c>
      <c r="AD17" s="109">
        <f t="shared" si="1"/>
        <v>0</v>
      </c>
      <c r="AE17" s="109">
        <f t="shared" si="1"/>
        <v>0</v>
      </c>
      <c r="AF17" s="109">
        <f t="shared" si="1"/>
        <v>0</v>
      </c>
      <c r="AG17" s="109">
        <f t="shared" si="1"/>
        <v>0</v>
      </c>
      <c r="AH17" s="109">
        <f t="shared" si="1"/>
        <v>0</v>
      </c>
      <c r="AI17" s="109">
        <f t="shared" si="1"/>
        <v>0</v>
      </c>
      <c r="AJ17" s="109">
        <f t="shared" si="1"/>
        <v>0</v>
      </c>
      <c r="AK17" s="109">
        <f t="shared" si="1"/>
        <v>0</v>
      </c>
      <c r="AL17" s="14">
        <f t="shared" si="1"/>
        <v>73210.339636107878</v>
      </c>
    </row>
    <row r="18" spans="1:38" x14ac:dyDescent="0.3">
      <c r="A18" s="4" t="s">
        <v>38</v>
      </c>
      <c r="B18" s="5"/>
      <c r="C18" s="27"/>
      <c r="D18" s="27"/>
      <c r="E18" s="27">
        <v>0</v>
      </c>
      <c r="F18" s="27">
        <f>$E17-F17</f>
        <v>0</v>
      </c>
      <c r="G18" s="27">
        <f t="shared" ref="G18:AK18" si="2">$E17-G17</f>
        <v>0</v>
      </c>
      <c r="H18" s="27">
        <f t="shared" si="2"/>
        <v>0</v>
      </c>
      <c r="I18" s="27">
        <f t="shared" si="2"/>
        <v>0</v>
      </c>
      <c r="J18" s="27">
        <f t="shared" si="2"/>
        <v>23.793171443880055</v>
      </c>
      <c r="K18" s="27">
        <f t="shared" si="2"/>
        <v>1831.1575211333334</v>
      </c>
      <c r="L18" s="27">
        <f t="shared" si="2"/>
        <v>1831.1575211333334</v>
      </c>
      <c r="M18" s="27">
        <f t="shared" si="2"/>
        <v>1831.1575211333334</v>
      </c>
      <c r="N18" s="27">
        <f t="shared" si="2"/>
        <v>1831.1575211333334</v>
      </c>
      <c r="O18" s="27">
        <f t="shared" si="2"/>
        <v>2123.4039398428972</v>
      </c>
      <c r="P18" s="27">
        <f t="shared" si="2"/>
        <v>2123.4039398428972</v>
      </c>
      <c r="Q18" s="27">
        <f t="shared" si="2"/>
        <v>2123.4039398428972</v>
      </c>
      <c r="R18" s="27">
        <f t="shared" si="2"/>
        <v>2130.084233308557</v>
      </c>
      <c r="S18" s="27">
        <f t="shared" si="2"/>
        <v>2130.084233308557</v>
      </c>
      <c r="T18" s="27">
        <f t="shared" si="2"/>
        <v>2130.084233308557</v>
      </c>
      <c r="U18" s="27">
        <f t="shared" si="2"/>
        <v>2130.084233308557</v>
      </c>
      <c r="V18" s="27">
        <f t="shared" si="2"/>
        <v>2130.084233308557</v>
      </c>
      <c r="W18" s="27">
        <f t="shared" si="2"/>
        <v>3512.5639576753642</v>
      </c>
      <c r="X18" s="27">
        <f t="shared" si="2"/>
        <v>3512.5639576753642</v>
      </c>
      <c r="Y18" s="27">
        <f t="shared" si="2"/>
        <v>5230.2261896753644</v>
      </c>
      <c r="Z18" s="27">
        <f t="shared" si="2"/>
        <v>5230.2261896753644</v>
      </c>
      <c r="AA18" s="27">
        <f t="shared" si="2"/>
        <v>5230.2261896753644</v>
      </c>
      <c r="AB18" s="27">
        <f t="shared" si="2"/>
        <v>5230.2261896753644</v>
      </c>
      <c r="AC18" s="27">
        <f t="shared" si="2"/>
        <v>5230.2261896753644</v>
      </c>
      <c r="AD18" s="27">
        <f t="shared" si="2"/>
        <v>5230.2261896753644</v>
      </c>
      <c r="AE18" s="27">
        <f t="shared" si="2"/>
        <v>5230.2261896753644</v>
      </c>
      <c r="AF18" s="27">
        <f t="shared" si="2"/>
        <v>5230.2261896753644</v>
      </c>
      <c r="AG18" s="27">
        <f t="shared" si="2"/>
        <v>5230.2261896753644</v>
      </c>
      <c r="AH18" s="27">
        <f t="shared" si="2"/>
        <v>5230.2261896753644</v>
      </c>
      <c r="AI18" s="27">
        <f t="shared" si="2"/>
        <v>5230.2261896753644</v>
      </c>
      <c r="AJ18" s="27">
        <f t="shared" si="2"/>
        <v>5230.2261896753644</v>
      </c>
      <c r="AK18" s="27">
        <f t="shared" si="2"/>
        <v>5230.2261896753644</v>
      </c>
      <c r="AL18" s="6"/>
    </row>
    <row r="19" spans="1:38" x14ac:dyDescent="0.3">
      <c r="A19" s="7" t="s">
        <v>3</v>
      </c>
      <c r="B19" s="24">
        <f>SUMPRODUCT(B6:B16,C6:C16)/C17</f>
        <v>18.25546960309784</v>
      </c>
    </row>
    <row r="21" spans="1:38" x14ac:dyDescent="0.3">
      <c r="A21" s="210" t="s">
        <v>5</v>
      </c>
      <c r="B21" s="211"/>
      <c r="C21" s="211"/>
      <c r="D21" s="211"/>
      <c r="E21" s="211"/>
    </row>
    <row r="22" spans="1:38" ht="33" customHeight="1" x14ac:dyDescent="0.3">
      <c r="A22" s="212" t="s">
        <v>167</v>
      </c>
      <c r="B22" s="212"/>
      <c r="C22" s="212"/>
      <c r="D22" s="212"/>
      <c r="E22" s="212"/>
    </row>
  </sheetData>
  <mergeCells count="8">
    <mergeCell ref="AL4:AL5"/>
    <mergeCell ref="A21:E21"/>
    <mergeCell ref="A22:E22"/>
    <mergeCell ref="A4:A5"/>
    <mergeCell ref="B4:B5"/>
    <mergeCell ref="C4:C5"/>
    <mergeCell ref="E4:AK4"/>
    <mergeCell ref="D4:D5"/>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8FECD-F9F4-4D7D-8C8A-28CA31E0E18E}">
  <dimension ref="A1:AL19"/>
  <sheetViews>
    <sheetView workbookViewId="0">
      <pane xSplit="5" ySplit="5" topLeftCell="F6" activePane="bottomRight" state="frozen"/>
      <selection activeCell="AM25" sqref="AM25"/>
      <selection pane="topRight" activeCell="AM25" sqref="AM25"/>
      <selection pane="bottomLeft" activeCell="AM25" sqref="AM25"/>
      <selection pane="bottomRight" activeCell="D19" sqref="D19"/>
    </sheetView>
  </sheetViews>
  <sheetFormatPr defaultRowHeight="15.75" x14ac:dyDescent="0.3"/>
  <cols>
    <col min="1" max="1" width="28.44140625" bestFit="1" customWidth="1"/>
    <col min="3" max="3" width="11.77734375" customWidth="1"/>
    <col min="4" max="4" width="11.77734375" style="162" customWidth="1"/>
    <col min="5" max="37" width="10.77734375" customWidth="1"/>
    <col min="38" max="38" width="11" bestFit="1" customWidth="1"/>
  </cols>
  <sheetData>
    <row r="1" spans="1:38" x14ac:dyDescent="0.3">
      <c r="A1" s="22" t="s">
        <v>188</v>
      </c>
    </row>
    <row r="2" spans="1:38" x14ac:dyDescent="0.3">
      <c r="A2" s="22"/>
    </row>
    <row r="3" spans="1:38" x14ac:dyDescent="0.3">
      <c r="A3" s="22"/>
    </row>
    <row r="4" spans="1:38" ht="15.75" customHeight="1" x14ac:dyDescent="0.3">
      <c r="A4" s="202" t="s">
        <v>2</v>
      </c>
      <c r="B4" s="202" t="s">
        <v>0</v>
      </c>
      <c r="C4" s="202" t="s">
        <v>60</v>
      </c>
      <c r="D4" s="202" t="s">
        <v>346</v>
      </c>
      <c r="E4" s="213" t="s">
        <v>61</v>
      </c>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08" t="s">
        <v>1</v>
      </c>
    </row>
    <row r="5" spans="1:38" x14ac:dyDescent="0.3">
      <c r="A5" s="203"/>
      <c r="B5" s="203"/>
      <c r="C5" s="203"/>
      <c r="D5" s="206"/>
      <c r="E5" s="1">
        <v>2018</v>
      </c>
      <c r="F5" s="1">
        <v>2019</v>
      </c>
      <c r="G5" s="1">
        <v>2020</v>
      </c>
      <c r="H5" s="1">
        <v>2021</v>
      </c>
      <c r="I5" s="1">
        <v>2022</v>
      </c>
      <c r="J5" s="1">
        <v>2023</v>
      </c>
      <c r="K5" s="1">
        <v>2024</v>
      </c>
      <c r="L5" s="1">
        <v>2025</v>
      </c>
      <c r="M5" s="1">
        <v>2026</v>
      </c>
      <c r="N5" s="1">
        <v>2027</v>
      </c>
      <c r="O5" s="1">
        <v>2028</v>
      </c>
      <c r="P5" s="1">
        <v>2029</v>
      </c>
      <c r="Q5" s="1">
        <v>2030</v>
      </c>
      <c r="R5" s="1">
        <v>2031</v>
      </c>
      <c r="S5" s="1">
        <v>2032</v>
      </c>
      <c r="T5" s="1">
        <v>2033</v>
      </c>
      <c r="U5" s="1">
        <v>2034</v>
      </c>
      <c r="V5" s="1">
        <v>2035</v>
      </c>
      <c r="W5" s="1">
        <v>2036</v>
      </c>
      <c r="X5" s="1">
        <v>2037</v>
      </c>
      <c r="Y5" s="1">
        <v>2038</v>
      </c>
      <c r="Z5" s="1">
        <v>2039</v>
      </c>
      <c r="AA5" s="1">
        <v>2040</v>
      </c>
      <c r="AB5" s="1">
        <v>2041</v>
      </c>
      <c r="AC5" s="1">
        <v>2042</v>
      </c>
      <c r="AD5" s="1">
        <v>2043</v>
      </c>
      <c r="AE5" s="1">
        <v>2044</v>
      </c>
      <c r="AF5" s="1">
        <v>2045</v>
      </c>
      <c r="AG5" s="1">
        <v>2046</v>
      </c>
      <c r="AH5" s="1">
        <v>2047</v>
      </c>
      <c r="AI5" s="1">
        <v>2048</v>
      </c>
      <c r="AJ5" s="1">
        <v>2049</v>
      </c>
      <c r="AK5" s="1">
        <v>2050</v>
      </c>
      <c r="AL5" s="209"/>
    </row>
    <row r="6" spans="1:38" x14ac:dyDescent="0.3">
      <c r="A6" s="10" t="s">
        <v>189</v>
      </c>
      <c r="B6" s="23">
        <v>8</v>
      </c>
      <c r="C6" s="11">
        <v>4375.9081701781233</v>
      </c>
      <c r="D6" s="170">
        <v>0.52</v>
      </c>
      <c r="E6" s="100">
        <v>2275.4722484926242</v>
      </c>
      <c r="F6" s="100">
        <v>2275.4722484926242</v>
      </c>
      <c r="G6" s="100">
        <v>2275.4722484926242</v>
      </c>
      <c r="H6" s="100">
        <v>2275.4722484926242</v>
      </c>
      <c r="I6" s="100">
        <v>2275.4722484926242</v>
      </c>
      <c r="J6" s="100">
        <v>2275.4722484926242</v>
      </c>
      <c r="K6" s="100">
        <v>2275.4722484926242</v>
      </c>
      <c r="L6" s="100">
        <v>2275.4722484926242</v>
      </c>
      <c r="M6" s="100">
        <v>0</v>
      </c>
      <c r="N6" s="100">
        <v>0</v>
      </c>
      <c r="O6" s="100">
        <v>0</v>
      </c>
      <c r="P6" s="100">
        <v>0</v>
      </c>
      <c r="Q6" s="100">
        <v>0</v>
      </c>
      <c r="R6" s="100">
        <v>0</v>
      </c>
      <c r="S6" s="100">
        <v>0</v>
      </c>
      <c r="T6" s="100">
        <v>0</v>
      </c>
      <c r="U6" s="100">
        <v>0</v>
      </c>
      <c r="V6" s="100">
        <v>0</v>
      </c>
      <c r="W6" s="100">
        <v>0</v>
      </c>
      <c r="X6" s="100">
        <v>0</v>
      </c>
      <c r="Y6" s="100">
        <v>0</v>
      </c>
      <c r="Z6" s="100">
        <v>0</v>
      </c>
      <c r="AA6" s="100">
        <v>0</v>
      </c>
      <c r="AB6" s="100">
        <v>0</v>
      </c>
      <c r="AC6" s="100">
        <v>0</v>
      </c>
      <c r="AD6" s="100">
        <v>0</v>
      </c>
      <c r="AE6" s="100">
        <v>0</v>
      </c>
      <c r="AF6" s="100">
        <v>0</v>
      </c>
      <c r="AG6" s="100">
        <v>0</v>
      </c>
      <c r="AH6" s="100">
        <v>0</v>
      </c>
      <c r="AI6" s="100">
        <v>0</v>
      </c>
      <c r="AJ6" s="100">
        <v>0</v>
      </c>
      <c r="AK6" s="100">
        <v>0</v>
      </c>
      <c r="AL6" s="2">
        <f>SUM(E6:AK6)</f>
        <v>18203.777987940994</v>
      </c>
    </row>
    <row r="7" spans="1:38" x14ac:dyDescent="0.3">
      <c r="A7" s="10" t="s">
        <v>190</v>
      </c>
      <c r="B7" s="23">
        <v>8</v>
      </c>
      <c r="C7" s="11">
        <v>945.43060371898957</v>
      </c>
      <c r="D7" s="170">
        <v>0.62</v>
      </c>
      <c r="E7" s="100">
        <v>586.16697430577358</v>
      </c>
      <c r="F7" s="100">
        <v>586.16697430577358</v>
      </c>
      <c r="G7" s="100">
        <v>586.16697430577358</v>
      </c>
      <c r="H7" s="100">
        <v>586.16697430577358</v>
      </c>
      <c r="I7" s="100">
        <v>586.16697430577358</v>
      </c>
      <c r="J7" s="100">
        <v>586.16697430577358</v>
      </c>
      <c r="K7" s="100">
        <v>586.16697430577358</v>
      </c>
      <c r="L7" s="100">
        <v>586.16697430577358</v>
      </c>
      <c r="M7" s="100">
        <v>0</v>
      </c>
      <c r="N7" s="100">
        <v>0</v>
      </c>
      <c r="O7" s="100">
        <v>0</v>
      </c>
      <c r="P7" s="100">
        <v>0</v>
      </c>
      <c r="Q7" s="100">
        <v>0</v>
      </c>
      <c r="R7" s="100">
        <v>0</v>
      </c>
      <c r="S7" s="100">
        <v>0</v>
      </c>
      <c r="T7" s="100">
        <v>0</v>
      </c>
      <c r="U7" s="100">
        <v>0</v>
      </c>
      <c r="V7" s="100">
        <v>0</v>
      </c>
      <c r="W7" s="100">
        <v>0</v>
      </c>
      <c r="X7" s="100">
        <v>0</v>
      </c>
      <c r="Y7" s="100">
        <v>0</v>
      </c>
      <c r="Z7" s="100">
        <v>0</v>
      </c>
      <c r="AA7" s="100">
        <v>0</v>
      </c>
      <c r="AB7" s="100">
        <v>0</v>
      </c>
      <c r="AC7" s="100">
        <v>0</v>
      </c>
      <c r="AD7" s="100">
        <v>0</v>
      </c>
      <c r="AE7" s="100">
        <v>0</v>
      </c>
      <c r="AF7" s="100">
        <v>0</v>
      </c>
      <c r="AG7" s="100">
        <v>0</v>
      </c>
      <c r="AH7" s="100">
        <v>0</v>
      </c>
      <c r="AI7" s="100">
        <v>0</v>
      </c>
      <c r="AJ7" s="100">
        <v>0</v>
      </c>
      <c r="AK7" s="100">
        <v>0</v>
      </c>
      <c r="AL7" s="2">
        <f>SUM(E7:AK7)</f>
        <v>4689.3357944461886</v>
      </c>
    </row>
    <row r="8" spans="1:38" x14ac:dyDescent="0.3">
      <c r="A8" s="12" t="s">
        <v>37</v>
      </c>
      <c r="B8" s="13"/>
      <c r="C8" s="14">
        <f t="shared" ref="C8:AL8" si="0">SUM(C6:C7)</f>
        <v>5321.3387738971132</v>
      </c>
      <c r="D8" s="14"/>
      <c r="E8" s="109">
        <f t="shared" si="0"/>
        <v>2861.6392227983979</v>
      </c>
      <c r="F8" s="109">
        <f t="shared" si="0"/>
        <v>2861.6392227983979</v>
      </c>
      <c r="G8" s="109">
        <f t="shared" si="0"/>
        <v>2861.6392227983979</v>
      </c>
      <c r="H8" s="109">
        <f t="shared" si="0"/>
        <v>2861.6392227983979</v>
      </c>
      <c r="I8" s="109">
        <f t="shared" si="0"/>
        <v>2861.6392227983979</v>
      </c>
      <c r="J8" s="109">
        <f t="shared" si="0"/>
        <v>2861.6392227983979</v>
      </c>
      <c r="K8" s="109">
        <f t="shared" si="0"/>
        <v>2861.6392227983979</v>
      </c>
      <c r="L8" s="109">
        <f t="shared" si="0"/>
        <v>2861.6392227983979</v>
      </c>
      <c r="M8" s="109">
        <f t="shared" si="0"/>
        <v>0</v>
      </c>
      <c r="N8" s="109">
        <f t="shared" si="0"/>
        <v>0</v>
      </c>
      <c r="O8" s="109">
        <f t="shared" si="0"/>
        <v>0</v>
      </c>
      <c r="P8" s="109">
        <f t="shared" si="0"/>
        <v>0</v>
      </c>
      <c r="Q8" s="109">
        <f t="shared" si="0"/>
        <v>0</v>
      </c>
      <c r="R8" s="109">
        <f t="shared" si="0"/>
        <v>0</v>
      </c>
      <c r="S8" s="109">
        <f t="shared" si="0"/>
        <v>0</v>
      </c>
      <c r="T8" s="109">
        <f t="shared" si="0"/>
        <v>0</v>
      </c>
      <c r="U8" s="109">
        <f t="shared" si="0"/>
        <v>0</v>
      </c>
      <c r="V8" s="109">
        <f t="shared" si="0"/>
        <v>0</v>
      </c>
      <c r="W8" s="109">
        <f t="shared" si="0"/>
        <v>0</v>
      </c>
      <c r="X8" s="109">
        <f t="shared" si="0"/>
        <v>0</v>
      </c>
      <c r="Y8" s="109">
        <f t="shared" si="0"/>
        <v>0</v>
      </c>
      <c r="Z8" s="109">
        <f t="shared" si="0"/>
        <v>0</v>
      </c>
      <c r="AA8" s="109">
        <f t="shared" si="0"/>
        <v>0</v>
      </c>
      <c r="AB8" s="109">
        <f t="shared" si="0"/>
        <v>0</v>
      </c>
      <c r="AC8" s="109">
        <f t="shared" si="0"/>
        <v>0</v>
      </c>
      <c r="AD8" s="109">
        <f t="shared" si="0"/>
        <v>0</v>
      </c>
      <c r="AE8" s="109">
        <f t="shared" si="0"/>
        <v>0</v>
      </c>
      <c r="AF8" s="109">
        <f t="shared" si="0"/>
        <v>0</v>
      </c>
      <c r="AG8" s="109">
        <f t="shared" si="0"/>
        <v>0</v>
      </c>
      <c r="AH8" s="109">
        <f t="shared" si="0"/>
        <v>0</v>
      </c>
      <c r="AI8" s="109">
        <f t="shared" si="0"/>
        <v>0</v>
      </c>
      <c r="AJ8" s="109">
        <f t="shared" si="0"/>
        <v>0</v>
      </c>
      <c r="AK8" s="109">
        <f t="shared" si="0"/>
        <v>0</v>
      </c>
      <c r="AL8" s="14">
        <f t="shared" si="0"/>
        <v>22893.113782387183</v>
      </c>
    </row>
    <row r="9" spans="1:38" x14ac:dyDescent="0.3">
      <c r="A9" s="4" t="s">
        <v>38</v>
      </c>
      <c r="B9" s="5"/>
      <c r="C9" s="6"/>
      <c r="D9" s="6"/>
      <c r="E9" s="27">
        <v>0</v>
      </c>
      <c r="F9" s="27">
        <f>$E8-F8</f>
        <v>0</v>
      </c>
      <c r="G9" s="27">
        <f t="shared" ref="G9:AK9" si="1">$E8-G8</f>
        <v>0</v>
      </c>
      <c r="H9" s="27">
        <f t="shared" si="1"/>
        <v>0</v>
      </c>
      <c r="I9" s="27">
        <f t="shared" si="1"/>
        <v>0</v>
      </c>
      <c r="J9" s="27">
        <f t="shared" si="1"/>
        <v>0</v>
      </c>
      <c r="K9" s="27">
        <f t="shared" si="1"/>
        <v>0</v>
      </c>
      <c r="L9" s="27">
        <f t="shared" si="1"/>
        <v>0</v>
      </c>
      <c r="M9" s="27">
        <f t="shared" si="1"/>
        <v>2861.6392227983979</v>
      </c>
      <c r="N9" s="27">
        <f t="shared" si="1"/>
        <v>2861.6392227983979</v>
      </c>
      <c r="O9" s="27">
        <f t="shared" si="1"/>
        <v>2861.6392227983979</v>
      </c>
      <c r="P9" s="27">
        <f t="shared" si="1"/>
        <v>2861.6392227983979</v>
      </c>
      <c r="Q9" s="27">
        <f t="shared" si="1"/>
        <v>2861.6392227983979</v>
      </c>
      <c r="R9" s="27">
        <f t="shared" si="1"/>
        <v>2861.6392227983979</v>
      </c>
      <c r="S9" s="27">
        <f t="shared" si="1"/>
        <v>2861.6392227983979</v>
      </c>
      <c r="T9" s="27">
        <f t="shared" si="1"/>
        <v>2861.6392227983979</v>
      </c>
      <c r="U9" s="27">
        <f t="shared" si="1"/>
        <v>2861.6392227983979</v>
      </c>
      <c r="V9" s="27">
        <f t="shared" si="1"/>
        <v>2861.6392227983979</v>
      </c>
      <c r="W9" s="27">
        <f t="shared" si="1"/>
        <v>2861.6392227983979</v>
      </c>
      <c r="X9" s="27">
        <f t="shared" si="1"/>
        <v>2861.6392227983979</v>
      </c>
      <c r="Y9" s="27">
        <f t="shared" si="1"/>
        <v>2861.6392227983979</v>
      </c>
      <c r="Z9" s="27">
        <f t="shared" si="1"/>
        <v>2861.6392227983979</v>
      </c>
      <c r="AA9" s="27">
        <f t="shared" si="1"/>
        <v>2861.6392227983979</v>
      </c>
      <c r="AB9" s="27">
        <f t="shared" si="1"/>
        <v>2861.6392227983979</v>
      </c>
      <c r="AC9" s="27">
        <f t="shared" si="1"/>
        <v>2861.6392227983979</v>
      </c>
      <c r="AD9" s="27">
        <f t="shared" si="1"/>
        <v>2861.6392227983979</v>
      </c>
      <c r="AE9" s="27">
        <f t="shared" si="1"/>
        <v>2861.6392227983979</v>
      </c>
      <c r="AF9" s="27">
        <f t="shared" si="1"/>
        <v>2861.6392227983979</v>
      </c>
      <c r="AG9" s="27">
        <f t="shared" si="1"/>
        <v>2861.6392227983979</v>
      </c>
      <c r="AH9" s="27">
        <f t="shared" si="1"/>
        <v>2861.6392227983979</v>
      </c>
      <c r="AI9" s="27">
        <f t="shared" si="1"/>
        <v>2861.6392227983979</v>
      </c>
      <c r="AJ9" s="27">
        <f t="shared" si="1"/>
        <v>2861.6392227983979</v>
      </c>
      <c r="AK9" s="27">
        <f t="shared" si="1"/>
        <v>2861.6392227983979</v>
      </c>
      <c r="AL9" s="6"/>
    </row>
    <row r="10" spans="1:38" x14ac:dyDescent="0.3">
      <c r="A10" s="7" t="s">
        <v>3</v>
      </c>
      <c r="B10" s="24">
        <f>SUMPRODUCT(B6:B7,C6:C7)/C8</f>
        <v>8</v>
      </c>
    </row>
    <row r="12" spans="1:38" x14ac:dyDescent="0.3">
      <c r="A12" s="210" t="s">
        <v>5</v>
      </c>
      <c r="B12" s="211"/>
      <c r="C12" s="211"/>
      <c r="D12" s="211"/>
      <c r="E12" s="211"/>
    </row>
    <row r="13" spans="1:38" ht="33" customHeight="1" x14ac:dyDescent="0.3">
      <c r="A13" s="212"/>
      <c r="B13" s="212"/>
      <c r="C13" s="212"/>
      <c r="D13" s="212"/>
      <c r="E13" s="212"/>
    </row>
    <row r="19" spans="3:4" x14ac:dyDescent="0.3">
      <c r="C19" s="136"/>
      <c r="D19" s="136"/>
    </row>
  </sheetData>
  <mergeCells count="8">
    <mergeCell ref="AL4:AL5"/>
    <mergeCell ref="A12:E12"/>
    <mergeCell ref="A13:E13"/>
    <mergeCell ref="A4:A5"/>
    <mergeCell ref="B4:B5"/>
    <mergeCell ref="C4:C5"/>
    <mergeCell ref="E4:AK4"/>
    <mergeCell ref="D4:D5"/>
  </mergeCell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AC36-A770-4B06-983A-2B2010F804D0}">
  <dimension ref="A1:AL20"/>
  <sheetViews>
    <sheetView workbookViewId="0">
      <pane xSplit="5" ySplit="5" topLeftCell="F6" activePane="bottomRight" state="frozen"/>
      <selection activeCell="AM25" sqref="AM25"/>
      <selection pane="topRight" activeCell="AM25" sqref="AM25"/>
      <selection pane="bottomLeft" activeCell="AM25" sqref="AM25"/>
      <selection pane="bottomRight" activeCell="H22" sqref="H22"/>
    </sheetView>
  </sheetViews>
  <sheetFormatPr defaultRowHeight="15.75" x14ac:dyDescent="0.3"/>
  <cols>
    <col min="1" max="1" width="28.44140625" bestFit="1" customWidth="1"/>
    <col min="3" max="3" width="11.77734375" customWidth="1"/>
    <col min="4" max="4" width="11.77734375" style="162" customWidth="1"/>
    <col min="5" max="37" width="10.77734375" customWidth="1"/>
    <col min="38" max="38" width="11" bestFit="1" customWidth="1"/>
  </cols>
  <sheetData>
    <row r="1" spans="1:38" x14ac:dyDescent="0.3">
      <c r="A1" s="22" t="s">
        <v>191</v>
      </c>
    </row>
    <row r="2" spans="1:38" x14ac:dyDescent="0.3">
      <c r="A2" s="22"/>
    </row>
    <row r="3" spans="1:38" x14ac:dyDescent="0.3">
      <c r="A3" s="22"/>
    </row>
    <row r="4" spans="1:38" ht="15.75" customHeight="1" x14ac:dyDescent="0.3">
      <c r="A4" s="202" t="s">
        <v>2</v>
      </c>
      <c r="B4" s="202" t="s">
        <v>0</v>
      </c>
      <c r="C4" s="202" t="s">
        <v>60</v>
      </c>
      <c r="D4" s="202" t="s">
        <v>346</v>
      </c>
      <c r="E4" s="213" t="s">
        <v>61</v>
      </c>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08" t="s">
        <v>1</v>
      </c>
    </row>
    <row r="5" spans="1:38" x14ac:dyDescent="0.3">
      <c r="A5" s="203"/>
      <c r="B5" s="203"/>
      <c r="C5" s="203"/>
      <c r="D5" s="206"/>
      <c r="E5" s="1">
        <v>2018</v>
      </c>
      <c r="F5" s="1">
        <v>2019</v>
      </c>
      <c r="G5" s="1">
        <v>2020</v>
      </c>
      <c r="H5" s="1">
        <v>2021</v>
      </c>
      <c r="I5" s="1">
        <v>2022</v>
      </c>
      <c r="J5" s="1">
        <v>2023</v>
      </c>
      <c r="K5" s="1">
        <v>2024</v>
      </c>
      <c r="L5" s="1">
        <v>2025</v>
      </c>
      <c r="M5" s="1">
        <v>2026</v>
      </c>
      <c r="N5" s="1">
        <v>2027</v>
      </c>
      <c r="O5" s="1">
        <v>2028</v>
      </c>
      <c r="P5" s="1">
        <v>2029</v>
      </c>
      <c r="Q5" s="1">
        <v>2030</v>
      </c>
      <c r="R5" s="1">
        <v>2031</v>
      </c>
      <c r="S5" s="1">
        <v>2032</v>
      </c>
      <c r="T5" s="1">
        <v>2033</v>
      </c>
      <c r="U5" s="1">
        <v>2034</v>
      </c>
      <c r="V5" s="1">
        <v>2035</v>
      </c>
      <c r="W5" s="1">
        <v>2036</v>
      </c>
      <c r="X5" s="1">
        <v>2037</v>
      </c>
      <c r="Y5" s="1">
        <v>2038</v>
      </c>
      <c r="Z5" s="1">
        <v>2039</v>
      </c>
      <c r="AA5" s="1">
        <v>2040</v>
      </c>
      <c r="AB5" s="1">
        <v>2041</v>
      </c>
      <c r="AC5" s="1">
        <v>2042</v>
      </c>
      <c r="AD5" s="1">
        <v>2043</v>
      </c>
      <c r="AE5" s="1">
        <v>2044</v>
      </c>
      <c r="AF5" s="1">
        <v>2045</v>
      </c>
      <c r="AG5" s="1">
        <v>2046</v>
      </c>
      <c r="AH5" s="1">
        <v>2047</v>
      </c>
      <c r="AI5" s="1">
        <v>2048</v>
      </c>
      <c r="AJ5" s="1">
        <v>2049</v>
      </c>
      <c r="AK5" s="1">
        <v>2050</v>
      </c>
      <c r="AL5" s="209"/>
    </row>
    <row r="6" spans="1:38" x14ac:dyDescent="0.3">
      <c r="A6" s="10" t="s">
        <v>213</v>
      </c>
      <c r="B6" s="111">
        <v>10</v>
      </c>
      <c r="C6" s="161">
        <v>369.00063872568001</v>
      </c>
      <c r="D6" s="160">
        <v>0.77340000000000009</v>
      </c>
      <c r="E6" s="30">
        <v>285.38509399044096</v>
      </c>
      <c r="F6" s="104">
        <v>285.38509399044096</v>
      </c>
      <c r="G6" s="104">
        <v>285.38509399044096</v>
      </c>
      <c r="H6" s="104">
        <v>151.18605743001163</v>
      </c>
      <c r="I6" s="104">
        <v>151.18605743001163</v>
      </c>
      <c r="J6" s="104">
        <v>151.18605743001163</v>
      </c>
      <c r="K6" s="104">
        <v>151.18605743001163</v>
      </c>
      <c r="L6" s="104">
        <v>151.18605743001163</v>
      </c>
      <c r="M6" s="104">
        <v>151.18605743001163</v>
      </c>
      <c r="N6" s="104">
        <v>151.18605743001163</v>
      </c>
      <c r="O6" s="104">
        <v>0</v>
      </c>
      <c r="P6" s="104">
        <v>0</v>
      </c>
      <c r="Q6" s="104">
        <v>0</v>
      </c>
      <c r="R6" s="104">
        <v>0</v>
      </c>
      <c r="S6" s="104">
        <v>0</v>
      </c>
      <c r="T6" s="59">
        <v>0</v>
      </c>
      <c r="U6" s="59">
        <v>0</v>
      </c>
      <c r="V6" s="59">
        <v>0</v>
      </c>
      <c r="W6" s="59">
        <v>0</v>
      </c>
      <c r="X6" s="59">
        <v>0</v>
      </c>
      <c r="Y6" s="59">
        <v>0</v>
      </c>
      <c r="Z6" s="59">
        <v>0</v>
      </c>
      <c r="AA6" s="59">
        <v>0</v>
      </c>
      <c r="AB6" s="59">
        <v>0</v>
      </c>
      <c r="AC6" s="59">
        <v>0</v>
      </c>
      <c r="AD6" s="59">
        <v>0</v>
      </c>
      <c r="AE6" s="59">
        <v>0</v>
      </c>
      <c r="AF6" s="59">
        <v>0</v>
      </c>
      <c r="AG6" s="59">
        <v>0</v>
      </c>
      <c r="AH6" s="59">
        <v>0</v>
      </c>
      <c r="AI6" s="59">
        <v>0</v>
      </c>
      <c r="AJ6" s="59">
        <v>0</v>
      </c>
      <c r="AK6" s="59">
        <v>0</v>
      </c>
      <c r="AL6" s="105">
        <f t="shared" ref="AL6:AL14" si="0">SUM(E6:AK6)</f>
        <v>1914.4576839814047</v>
      </c>
    </row>
    <row r="7" spans="1:38" x14ac:dyDescent="0.3">
      <c r="A7" s="10" t="s">
        <v>214</v>
      </c>
      <c r="B7" s="111">
        <v>8.4033613445378155</v>
      </c>
      <c r="C7" s="161">
        <v>177.57039342000002</v>
      </c>
      <c r="D7" s="160">
        <v>0.83000000000000007</v>
      </c>
      <c r="E7" s="30">
        <v>147.38342653860002</v>
      </c>
      <c r="F7" s="104">
        <v>147.38342653860002</v>
      </c>
      <c r="G7" s="104">
        <v>147.38342653860002</v>
      </c>
      <c r="H7" s="104">
        <v>49.477476434862012</v>
      </c>
      <c r="I7" s="104">
        <v>49.477476434862012</v>
      </c>
      <c r="J7" s="104">
        <v>49.477476434862012</v>
      </c>
      <c r="K7" s="104">
        <v>49.477476434862012</v>
      </c>
      <c r="L7" s="104">
        <v>49.477476434862012</v>
      </c>
      <c r="M7" s="104">
        <v>19.95730141910402</v>
      </c>
      <c r="N7" s="104">
        <v>0</v>
      </c>
      <c r="O7" s="104">
        <v>0</v>
      </c>
      <c r="P7" s="104">
        <v>0</v>
      </c>
      <c r="Q7" s="104">
        <v>0</v>
      </c>
      <c r="R7" s="104">
        <v>0</v>
      </c>
      <c r="S7" s="104">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105">
        <f t="shared" si="0"/>
        <v>709.49496320921401</v>
      </c>
    </row>
    <row r="8" spans="1:38" x14ac:dyDescent="0.3">
      <c r="A8" s="10" t="s">
        <v>215</v>
      </c>
      <c r="B8" s="111">
        <v>10.197838058331634</v>
      </c>
      <c r="C8" s="161">
        <v>17.39148033</v>
      </c>
      <c r="D8" s="160">
        <v>0.83000000000000007</v>
      </c>
      <c r="E8" s="30">
        <v>14.434928673900002</v>
      </c>
      <c r="F8" s="104">
        <v>14.434928673900002</v>
      </c>
      <c r="G8" s="104">
        <v>14.434928673900002</v>
      </c>
      <c r="H8" s="104">
        <v>5.4536392852956004</v>
      </c>
      <c r="I8" s="104">
        <v>5.4536392852956004</v>
      </c>
      <c r="J8" s="104">
        <v>5.4536392852956004</v>
      </c>
      <c r="K8" s="104">
        <v>5.4536392852956004</v>
      </c>
      <c r="L8" s="104">
        <v>5.4536392852956004</v>
      </c>
      <c r="M8" s="104">
        <v>5.4536392852956004</v>
      </c>
      <c r="N8" s="104">
        <v>5.4536392852956004</v>
      </c>
      <c r="O8" s="104">
        <v>1.0789374070440003</v>
      </c>
      <c r="P8" s="104">
        <v>0</v>
      </c>
      <c r="Q8" s="104">
        <v>0</v>
      </c>
      <c r="R8" s="104">
        <v>0</v>
      </c>
      <c r="S8" s="104">
        <v>0</v>
      </c>
      <c r="T8" s="59">
        <v>0</v>
      </c>
      <c r="U8" s="59">
        <v>0</v>
      </c>
      <c r="V8" s="59">
        <v>0</v>
      </c>
      <c r="W8" s="59">
        <v>0</v>
      </c>
      <c r="X8" s="59">
        <v>0</v>
      </c>
      <c r="Y8" s="59">
        <v>0</v>
      </c>
      <c r="Z8" s="59">
        <v>0</v>
      </c>
      <c r="AA8" s="59">
        <v>0</v>
      </c>
      <c r="AB8" s="59">
        <v>0</v>
      </c>
      <c r="AC8" s="59">
        <v>0</v>
      </c>
      <c r="AD8" s="59">
        <v>0</v>
      </c>
      <c r="AE8" s="59">
        <v>0</v>
      </c>
      <c r="AF8" s="59">
        <v>0</v>
      </c>
      <c r="AG8" s="59">
        <v>0</v>
      </c>
      <c r="AH8" s="59">
        <v>0</v>
      </c>
      <c r="AI8" s="59">
        <v>0</v>
      </c>
      <c r="AJ8" s="59">
        <v>0</v>
      </c>
      <c r="AK8" s="59">
        <v>0</v>
      </c>
      <c r="AL8" s="105">
        <f t="shared" si="0"/>
        <v>82.559198425813179</v>
      </c>
    </row>
    <row r="9" spans="1:38" x14ac:dyDescent="0.3">
      <c r="A9" s="10" t="s">
        <v>216</v>
      </c>
      <c r="B9" s="111">
        <v>9</v>
      </c>
      <c r="C9" s="161">
        <v>34.615950077451089</v>
      </c>
      <c r="D9" s="160">
        <v>0.79400000000000015</v>
      </c>
      <c r="E9" s="30">
        <v>27.485064361496171</v>
      </c>
      <c r="F9" s="104">
        <v>27.485064361496171</v>
      </c>
      <c r="G9" s="104">
        <v>27.485064361496171</v>
      </c>
      <c r="H9" s="104">
        <v>27.485064361496171</v>
      </c>
      <c r="I9" s="104">
        <v>27.485064361496171</v>
      </c>
      <c r="J9" s="104">
        <v>27.485064361496171</v>
      </c>
      <c r="K9" s="104">
        <v>27.485064361496171</v>
      </c>
      <c r="L9" s="104">
        <v>27.485064361496171</v>
      </c>
      <c r="M9" s="104">
        <v>27.485064361496171</v>
      </c>
      <c r="N9" s="104">
        <v>0</v>
      </c>
      <c r="O9" s="104">
        <v>0</v>
      </c>
      <c r="P9" s="104">
        <v>0</v>
      </c>
      <c r="Q9" s="104">
        <v>0</v>
      </c>
      <c r="R9" s="104">
        <v>0</v>
      </c>
      <c r="S9" s="104">
        <v>0</v>
      </c>
      <c r="T9" s="59">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L9" s="105">
        <f t="shared" si="0"/>
        <v>247.36557925346554</v>
      </c>
    </row>
    <row r="10" spans="1:38" x14ac:dyDescent="0.3">
      <c r="A10" s="10" t="s">
        <v>217</v>
      </c>
      <c r="B10" s="111">
        <v>10</v>
      </c>
      <c r="C10" s="161">
        <v>51.350347433385004</v>
      </c>
      <c r="D10" s="160">
        <v>0.79400000000000004</v>
      </c>
      <c r="E10" s="30">
        <v>40.772175862107694</v>
      </c>
      <c r="F10" s="104">
        <v>40.772175862107694</v>
      </c>
      <c r="G10" s="104">
        <v>40.772175862107694</v>
      </c>
      <c r="H10" s="104">
        <v>40.772175862107694</v>
      </c>
      <c r="I10" s="104">
        <v>40.772175862107694</v>
      </c>
      <c r="J10" s="104">
        <v>40.772175862107694</v>
      </c>
      <c r="K10" s="104">
        <v>40.772175862107694</v>
      </c>
      <c r="L10" s="104">
        <v>40.772175862107694</v>
      </c>
      <c r="M10" s="104">
        <v>40.772175862107694</v>
      </c>
      <c r="N10" s="104">
        <v>40.772175862107694</v>
      </c>
      <c r="O10" s="104">
        <v>0</v>
      </c>
      <c r="P10" s="104">
        <v>0</v>
      </c>
      <c r="Q10" s="104">
        <v>0</v>
      </c>
      <c r="R10" s="104">
        <v>0</v>
      </c>
      <c r="S10" s="104">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105">
        <f t="shared" si="0"/>
        <v>407.72175862107696</v>
      </c>
    </row>
    <row r="11" spans="1:38" x14ac:dyDescent="0.3">
      <c r="A11" s="10" t="s">
        <v>218</v>
      </c>
      <c r="B11" s="111">
        <v>15</v>
      </c>
      <c r="C11" s="161">
        <v>8.9334397601859692</v>
      </c>
      <c r="D11" s="160">
        <v>0.79400000000000004</v>
      </c>
      <c r="E11" s="30">
        <v>7.0931511695876601</v>
      </c>
      <c r="F11" s="104">
        <v>7.0931511695876601</v>
      </c>
      <c r="G11" s="104">
        <v>7.0931511695876601</v>
      </c>
      <c r="H11" s="104">
        <v>7.0931511695876601</v>
      </c>
      <c r="I11" s="104">
        <v>7.0931511695876601</v>
      </c>
      <c r="J11" s="104">
        <v>7.0931511695876601</v>
      </c>
      <c r="K11" s="104">
        <v>7.0931511695876601</v>
      </c>
      <c r="L11" s="104">
        <v>7.0931511695876601</v>
      </c>
      <c r="M11" s="104">
        <v>7.0931511695876601</v>
      </c>
      <c r="N11" s="104">
        <v>7.0931511695876601</v>
      </c>
      <c r="O11" s="104">
        <v>7.0931511695876601</v>
      </c>
      <c r="P11" s="104">
        <v>7.0931511695876601</v>
      </c>
      <c r="Q11" s="104">
        <v>7.0931511695876601</v>
      </c>
      <c r="R11" s="104">
        <v>7.0931511695876601</v>
      </c>
      <c r="S11" s="104">
        <v>7.0931511695876601</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105">
        <f t="shared" si="0"/>
        <v>106.39726754381486</v>
      </c>
    </row>
    <row r="12" spans="1:38" x14ac:dyDescent="0.3">
      <c r="A12" s="10" t="s">
        <v>20</v>
      </c>
      <c r="B12" s="111">
        <v>5</v>
      </c>
      <c r="C12" s="161">
        <v>17.267824600000001</v>
      </c>
      <c r="D12" s="160">
        <v>0.79400000000000004</v>
      </c>
      <c r="E12" s="30">
        <v>13.710652732400002</v>
      </c>
      <c r="F12" s="104">
        <v>13.710652732400002</v>
      </c>
      <c r="G12" s="104">
        <v>13.710652732400002</v>
      </c>
      <c r="H12" s="104">
        <v>13.710652732400002</v>
      </c>
      <c r="I12" s="104">
        <v>13.710652732400002</v>
      </c>
      <c r="J12" s="104">
        <v>0</v>
      </c>
      <c r="K12" s="104">
        <v>0</v>
      </c>
      <c r="L12" s="104">
        <v>0</v>
      </c>
      <c r="M12" s="104">
        <v>0</v>
      </c>
      <c r="N12" s="104">
        <v>0</v>
      </c>
      <c r="O12" s="104">
        <v>0</v>
      </c>
      <c r="P12" s="104">
        <v>0</v>
      </c>
      <c r="Q12" s="104">
        <v>0</v>
      </c>
      <c r="R12" s="104">
        <v>0</v>
      </c>
      <c r="S12" s="104">
        <v>0</v>
      </c>
      <c r="T12" s="59">
        <v>0</v>
      </c>
      <c r="U12" s="59">
        <v>0</v>
      </c>
      <c r="V12" s="59">
        <v>0</v>
      </c>
      <c r="W12" s="59">
        <v>0</v>
      </c>
      <c r="X12" s="59">
        <v>0</v>
      </c>
      <c r="Y12" s="59">
        <v>0</v>
      </c>
      <c r="Z12" s="59">
        <v>0</v>
      </c>
      <c r="AA12" s="59">
        <v>0</v>
      </c>
      <c r="AB12" s="59">
        <v>0</v>
      </c>
      <c r="AC12" s="59">
        <v>0</v>
      </c>
      <c r="AD12" s="59">
        <v>0</v>
      </c>
      <c r="AE12" s="59">
        <v>0</v>
      </c>
      <c r="AF12" s="59">
        <v>0</v>
      </c>
      <c r="AG12" s="59">
        <v>0</v>
      </c>
      <c r="AH12" s="59">
        <v>0</v>
      </c>
      <c r="AI12" s="59">
        <v>0</v>
      </c>
      <c r="AJ12" s="59">
        <v>0</v>
      </c>
      <c r="AK12" s="59">
        <v>0</v>
      </c>
      <c r="AL12" s="105">
        <f t="shared" si="0"/>
        <v>68.553263662000006</v>
      </c>
    </row>
    <row r="13" spans="1:38" x14ac:dyDescent="0.3">
      <c r="A13" s="10" t="s">
        <v>58</v>
      </c>
      <c r="B13" s="111">
        <v>10</v>
      </c>
      <c r="C13" s="161">
        <v>1602.124268741384</v>
      </c>
      <c r="D13" s="160">
        <v>1.0000000000000002</v>
      </c>
      <c r="E13" s="30">
        <v>1602.1242687413842</v>
      </c>
      <c r="F13" s="104">
        <v>1602.1242687413842</v>
      </c>
      <c r="G13" s="104">
        <v>1602.1242687413842</v>
      </c>
      <c r="H13" s="104">
        <v>1602.1242687413842</v>
      </c>
      <c r="I13" s="104">
        <v>1602.1242687413842</v>
      </c>
      <c r="J13" s="104">
        <v>1602.1242687413842</v>
      </c>
      <c r="K13" s="104">
        <v>1602.1242687413842</v>
      </c>
      <c r="L13" s="104">
        <v>1602.1242687413842</v>
      </c>
      <c r="M13" s="104">
        <v>1602.1242687413842</v>
      </c>
      <c r="N13" s="104">
        <v>1602.1242687413842</v>
      </c>
      <c r="O13" s="104">
        <v>0</v>
      </c>
      <c r="P13" s="104">
        <v>0</v>
      </c>
      <c r="Q13" s="104">
        <v>0</v>
      </c>
      <c r="R13" s="104">
        <v>0</v>
      </c>
      <c r="S13" s="104">
        <v>0</v>
      </c>
      <c r="T13" s="59">
        <v>0</v>
      </c>
      <c r="U13" s="59">
        <v>0</v>
      </c>
      <c r="V13" s="59">
        <v>0</v>
      </c>
      <c r="W13" s="59">
        <v>0</v>
      </c>
      <c r="X13" s="59">
        <v>0</v>
      </c>
      <c r="Y13" s="59">
        <v>0</v>
      </c>
      <c r="Z13" s="59">
        <v>0</v>
      </c>
      <c r="AA13" s="59">
        <v>0</v>
      </c>
      <c r="AB13" s="59">
        <v>0</v>
      </c>
      <c r="AC13" s="59">
        <v>0</v>
      </c>
      <c r="AD13" s="59">
        <v>0</v>
      </c>
      <c r="AE13" s="59">
        <v>0</v>
      </c>
      <c r="AF13" s="59">
        <v>0</v>
      </c>
      <c r="AG13" s="59">
        <v>0</v>
      </c>
      <c r="AH13" s="59">
        <v>0</v>
      </c>
      <c r="AI13" s="59">
        <v>0</v>
      </c>
      <c r="AJ13" s="59">
        <v>0</v>
      </c>
      <c r="AK13" s="59">
        <v>0</v>
      </c>
      <c r="AL13" s="105">
        <f t="shared" si="0"/>
        <v>16021.24268741384</v>
      </c>
    </row>
    <row r="14" spans="1:38" x14ac:dyDescent="0.3">
      <c r="A14" s="10" t="s">
        <v>219</v>
      </c>
      <c r="B14" s="111">
        <v>7</v>
      </c>
      <c r="C14" s="161">
        <v>260.66931</v>
      </c>
      <c r="D14" s="160">
        <v>0.79400000000000015</v>
      </c>
      <c r="E14" s="30">
        <v>206.97143214000005</v>
      </c>
      <c r="F14" s="104">
        <v>206.97143214000005</v>
      </c>
      <c r="G14" s="104">
        <v>206.97143214000005</v>
      </c>
      <c r="H14" s="104">
        <v>206.97143214000005</v>
      </c>
      <c r="I14" s="104">
        <v>206.97143214000005</v>
      </c>
      <c r="J14" s="104">
        <v>206.97143214000005</v>
      </c>
      <c r="K14" s="104">
        <v>206.97143214000005</v>
      </c>
      <c r="L14" s="104">
        <v>0</v>
      </c>
      <c r="M14" s="104">
        <v>0</v>
      </c>
      <c r="N14" s="104">
        <v>0</v>
      </c>
      <c r="O14" s="104">
        <v>0</v>
      </c>
      <c r="P14" s="104">
        <v>0</v>
      </c>
      <c r="Q14" s="104">
        <v>0</v>
      </c>
      <c r="R14" s="104">
        <v>0</v>
      </c>
      <c r="S14" s="104">
        <v>0</v>
      </c>
      <c r="T14" s="59">
        <v>0</v>
      </c>
      <c r="U14" s="59">
        <v>0</v>
      </c>
      <c r="V14" s="59">
        <v>0</v>
      </c>
      <c r="W14" s="59">
        <v>0</v>
      </c>
      <c r="X14" s="59">
        <v>0</v>
      </c>
      <c r="Y14" s="59">
        <v>0</v>
      </c>
      <c r="Z14" s="59">
        <v>0</v>
      </c>
      <c r="AA14" s="59">
        <v>0</v>
      </c>
      <c r="AB14" s="59">
        <v>0</v>
      </c>
      <c r="AC14" s="59">
        <v>0</v>
      </c>
      <c r="AD14" s="59">
        <v>0</v>
      </c>
      <c r="AE14" s="59">
        <v>0</v>
      </c>
      <c r="AF14" s="59">
        <v>0</v>
      </c>
      <c r="AG14" s="59">
        <v>0</v>
      </c>
      <c r="AH14" s="59">
        <v>0</v>
      </c>
      <c r="AI14" s="59">
        <v>0</v>
      </c>
      <c r="AJ14" s="59">
        <v>0</v>
      </c>
      <c r="AK14" s="59">
        <v>0</v>
      </c>
      <c r="AL14" s="105">
        <f t="shared" si="0"/>
        <v>1448.8000249800007</v>
      </c>
    </row>
    <row r="15" spans="1:38" x14ac:dyDescent="0.3">
      <c r="A15" s="12" t="s">
        <v>37</v>
      </c>
      <c r="B15" s="13"/>
      <c r="C15" s="157">
        <f t="shared" ref="C15:AL15" si="1">SUM(C6:C14)</f>
        <v>2538.9236530880862</v>
      </c>
      <c r="D15" s="159">
        <f>E15/C15</f>
        <v>0.923761607150834</v>
      </c>
      <c r="E15" s="106">
        <f t="shared" si="1"/>
        <v>2345.3601942099172</v>
      </c>
      <c r="F15" s="106">
        <f t="shared" si="1"/>
        <v>2345.3601942099172</v>
      </c>
      <c r="G15" s="106">
        <f t="shared" si="1"/>
        <v>2345.3601942099172</v>
      </c>
      <c r="H15" s="106">
        <f t="shared" si="1"/>
        <v>2104.2739181571451</v>
      </c>
      <c r="I15" s="106">
        <f t="shared" si="1"/>
        <v>2104.2739181571451</v>
      </c>
      <c r="J15" s="106">
        <f t="shared" si="1"/>
        <v>2090.5632654247452</v>
      </c>
      <c r="K15" s="106">
        <f t="shared" si="1"/>
        <v>2090.5632654247452</v>
      </c>
      <c r="L15" s="106">
        <f t="shared" si="1"/>
        <v>1883.591833284745</v>
      </c>
      <c r="M15" s="106">
        <f t="shared" si="1"/>
        <v>1854.071658268987</v>
      </c>
      <c r="N15" s="106">
        <f t="shared" si="1"/>
        <v>1806.6292924883867</v>
      </c>
      <c r="O15" s="106">
        <f t="shared" si="1"/>
        <v>8.1720885766316602</v>
      </c>
      <c r="P15" s="106">
        <f t="shared" si="1"/>
        <v>7.0931511695876601</v>
      </c>
      <c r="Q15" s="106">
        <f t="shared" si="1"/>
        <v>7.0931511695876601</v>
      </c>
      <c r="R15" s="106">
        <f t="shared" si="1"/>
        <v>7.0931511695876601</v>
      </c>
      <c r="S15" s="106">
        <f t="shared" si="1"/>
        <v>7.0931511695876601</v>
      </c>
      <c r="T15" s="107">
        <f t="shared" si="1"/>
        <v>0</v>
      </c>
      <c r="U15" s="107">
        <f t="shared" si="1"/>
        <v>0</v>
      </c>
      <c r="V15" s="107">
        <f t="shared" si="1"/>
        <v>0</v>
      </c>
      <c r="W15" s="107">
        <f t="shared" si="1"/>
        <v>0</v>
      </c>
      <c r="X15" s="107">
        <f t="shared" si="1"/>
        <v>0</v>
      </c>
      <c r="Y15" s="107">
        <f t="shared" si="1"/>
        <v>0</v>
      </c>
      <c r="Z15" s="107">
        <f t="shared" si="1"/>
        <v>0</v>
      </c>
      <c r="AA15" s="107">
        <f t="shared" si="1"/>
        <v>0</v>
      </c>
      <c r="AB15" s="107">
        <f t="shared" si="1"/>
        <v>0</v>
      </c>
      <c r="AC15" s="107">
        <f t="shared" si="1"/>
        <v>0</v>
      </c>
      <c r="AD15" s="107">
        <f t="shared" si="1"/>
        <v>0</v>
      </c>
      <c r="AE15" s="107">
        <f t="shared" si="1"/>
        <v>0</v>
      </c>
      <c r="AF15" s="107">
        <f t="shared" si="1"/>
        <v>0</v>
      </c>
      <c r="AG15" s="107">
        <f t="shared" si="1"/>
        <v>0</v>
      </c>
      <c r="AH15" s="107">
        <f t="shared" si="1"/>
        <v>0</v>
      </c>
      <c r="AI15" s="107">
        <f t="shared" si="1"/>
        <v>0</v>
      </c>
      <c r="AJ15" s="107">
        <f t="shared" si="1"/>
        <v>0</v>
      </c>
      <c r="AK15" s="107">
        <f t="shared" si="1"/>
        <v>0</v>
      </c>
      <c r="AL15" s="107">
        <f t="shared" si="1"/>
        <v>21006.592427090633</v>
      </c>
    </row>
    <row r="16" spans="1:38" x14ac:dyDescent="0.3">
      <c r="A16" s="4" t="s">
        <v>38</v>
      </c>
      <c r="B16" s="5"/>
      <c r="C16" s="6"/>
      <c r="D16" s="6"/>
      <c r="E16" s="64">
        <v>0</v>
      </c>
      <c r="F16" s="64">
        <f>$E15-F15</f>
        <v>0</v>
      </c>
      <c r="G16" s="64">
        <f t="shared" ref="G16:Q16" si="2">$E15-G15</f>
        <v>0</v>
      </c>
      <c r="H16" s="64">
        <f t="shared" si="2"/>
        <v>241.08627605277206</v>
      </c>
      <c r="I16" s="64">
        <f t="shared" si="2"/>
        <v>241.08627605277206</v>
      </c>
      <c r="J16" s="64">
        <f t="shared" si="2"/>
        <v>254.79692878517199</v>
      </c>
      <c r="K16" s="64">
        <f t="shared" si="2"/>
        <v>254.79692878517199</v>
      </c>
      <c r="L16" s="64">
        <f t="shared" si="2"/>
        <v>461.76836092517215</v>
      </c>
      <c r="M16" s="64">
        <f t="shared" si="2"/>
        <v>491.28853594093016</v>
      </c>
      <c r="N16" s="64">
        <f t="shared" si="2"/>
        <v>538.73090172153047</v>
      </c>
      <c r="O16" s="64">
        <f t="shared" si="2"/>
        <v>2337.1881056332854</v>
      </c>
      <c r="P16" s="64">
        <f t="shared" si="2"/>
        <v>2338.2670430403296</v>
      </c>
      <c r="Q16" s="64">
        <f t="shared" si="2"/>
        <v>2338.2670430403296</v>
      </c>
      <c r="R16" s="64">
        <f t="shared" ref="R16:AK16" si="3">$E15-R15</f>
        <v>2338.2670430403296</v>
      </c>
      <c r="S16" s="64">
        <f t="shared" si="3"/>
        <v>2338.2670430403296</v>
      </c>
      <c r="T16" s="64">
        <f t="shared" si="3"/>
        <v>2345.3601942099172</v>
      </c>
      <c r="U16" s="64">
        <f t="shared" si="3"/>
        <v>2345.3601942099172</v>
      </c>
      <c r="V16" s="64">
        <f t="shared" si="3"/>
        <v>2345.3601942099172</v>
      </c>
      <c r="W16" s="64">
        <f t="shared" si="3"/>
        <v>2345.3601942099172</v>
      </c>
      <c r="X16" s="64">
        <f t="shared" si="3"/>
        <v>2345.3601942099172</v>
      </c>
      <c r="Y16" s="64">
        <f t="shared" si="3"/>
        <v>2345.3601942099172</v>
      </c>
      <c r="Z16" s="64">
        <f t="shared" si="3"/>
        <v>2345.3601942099172</v>
      </c>
      <c r="AA16" s="64">
        <f t="shared" si="3"/>
        <v>2345.3601942099172</v>
      </c>
      <c r="AB16" s="64">
        <f t="shared" si="3"/>
        <v>2345.3601942099172</v>
      </c>
      <c r="AC16" s="64">
        <f t="shared" si="3"/>
        <v>2345.3601942099172</v>
      </c>
      <c r="AD16" s="64">
        <f t="shared" si="3"/>
        <v>2345.3601942099172</v>
      </c>
      <c r="AE16" s="64">
        <f t="shared" si="3"/>
        <v>2345.3601942099172</v>
      </c>
      <c r="AF16" s="64">
        <f t="shared" si="3"/>
        <v>2345.3601942099172</v>
      </c>
      <c r="AG16" s="64">
        <f t="shared" si="3"/>
        <v>2345.3601942099172</v>
      </c>
      <c r="AH16" s="64">
        <f t="shared" si="3"/>
        <v>2345.3601942099172</v>
      </c>
      <c r="AI16" s="64">
        <f t="shared" si="3"/>
        <v>2345.3601942099172</v>
      </c>
      <c r="AJ16" s="64">
        <f t="shared" si="3"/>
        <v>2345.3601942099172</v>
      </c>
      <c r="AK16" s="64">
        <f t="shared" si="3"/>
        <v>2345.3601942099172</v>
      </c>
      <c r="AL16" s="64"/>
    </row>
    <row r="17" spans="1:5" x14ac:dyDescent="0.3">
      <c r="A17" s="7" t="s">
        <v>3</v>
      </c>
      <c r="B17" s="24">
        <f>SUMPRODUCT(B6:B14,C6:C14)/C15</f>
        <v>9.5516324957657055</v>
      </c>
    </row>
    <row r="19" spans="1:5" x14ac:dyDescent="0.3">
      <c r="A19" s="210" t="s">
        <v>5</v>
      </c>
      <c r="B19" s="211"/>
      <c r="C19" s="211"/>
      <c r="D19" s="211"/>
      <c r="E19" s="211"/>
    </row>
    <row r="20" spans="1:5" ht="33" customHeight="1" x14ac:dyDescent="0.3">
      <c r="A20" s="212" t="s">
        <v>256</v>
      </c>
      <c r="B20" s="212"/>
      <c r="C20" s="212"/>
      <c r="D20" s="212"/>
      <c r="E20" s="212"/>
    </row>
  </sheetData>
  <mergeCells count="8">
    <mergeCell ref="AL4:AL5"/>
    <mergeCell ref="A19:E19"/>
    <mergeCell ref="A20:E20"/>
    <mergeCell ref="A4:A5"/>
    <mergeCell ref="B4:B5"/>
    <mergeCell ref="C4:C5"/>
    <mergeCell ref="E4:AK4"/>
    <mergeCell ref="D4:D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A10CE-0922-4340-96C6-8DB95BF78F8E}">
  <sheetPr>
    <tabColor theme="5"/>
  </sheetPr>
  <dimension ref="A1"/>
  <sheetViews>
    <sheetView workbookViewId="0">
      <selection activeCell="G18" sqref="G18"/>
    </sheetView>
  </sheetViews>
  <sheetFormatPr defaultRowHeight="15.75" x14ac:dyDescent="0.3"/>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E3F0F-4DA5-4F5D-8887-006761AEDA55}">
  <dimension ref="A1:AL22"/>
  <sheetViews>
    <sheetView workbookViewId="0">
      <pane xSplit="5" ySplit="5" topLeftCell="AB6" activePane="bottomRight" state="frozen"/>
      <selection activeCell="AM25" sqref="AM25"/>
      <selection pane="topRight" activeCell="AM25" sqref="AM25"/>
      <selection pane="bottomLeft" activeCell="AM25" sqref="AM25"/>
      <selection pane="bottomRight" activeCell="AL25" sqref="AC23:AL25"/>
    </sheetView>
  </sheetViews>
  <sheetFormatPr defaultRowHeight="15.75" x14ac:dyDescent="0.3"/>
  <cols>
    <col min="1" max="1" width="39" customWidth="1"/>
    <col min="2" max="2" width="8.6640625" bestFit="1" customWidth="1"/>
    <col min="3" max="3" width="11.77734375" customWidth="1"/>
    <col min="4" max="4" width="11.77734375" style="162" customWidth="1"/>
    <col min="5" max="37" width="10.77734375" customWidth="1"/>
    <col min="38" max="38" width="11" bestFit="1" customWidth="1"/>
  </cols>
  <sheetData>
    <row r="1" spans="1:38" x14ac:dyDescent="0.3">
      <c r="A1" s="22" t="s">
        <v>178</v>
      </c>
    </row>
    <row r="2" spans="1:38" x14ac:dyDescent="0.3">
      <c r="A2" s="22"/>
    </row>
    <row r="3" spans="1:38" x14ac:dyDescent="0.3">
      <c r="A3" s="22"/>
    </row>
    <row r="4" spans="1:38" ht="15.75" customHeight="1" x14ac:dyDescent="0.3">
      <c r="A4" s="202" t="s">
        <v>2</v>
      </c>
      <c r="B4" s="202" t="s">
        <v>0</v>
      </c>
      <c r="C4" s="202" t="s">
        <v>60</v>
      </c>
      <c r="D4" s="202" t="s">
        <v>346</v>
      </c>
      <c r="E4" s="213" t="s">
        <v>61</v>
      </c>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08" t="s">
        <v>1</v>
      </c>
    </row>
    <row r="5" spans="1:38" x14ac:dyDescent="0.3">
      <c r="A5" s="203"/>
      <c r="B5" s="203"/>
      <c r="C5" s="203"/>
      <c r="D5" s="206"/>
      <c r="E5" s="1">
        <v>2018</v>
      </c>
      <c r="F5" s="1">
        <v>2019</v>
      </c>
      <c r="G5" s="1">
        <v>2020</v>
      </c>
      <c r="H5" s="1">
        <v>2021</v>
      </c>
      <c r="I5" s="1">
        <v>2022</v>
      </c>
      <c r="J5" s="1">
        <v>2023</v>
      </c>
      <c r="K5" s="1">
        <v>2024</v>
      </c>
      <c r="L5" s="1">
        <v>2025</v>
      </c>
      <c r="M5" s="1">
        <v>2026</v>
      </c>
      <c r="N5" s="1">
        <v>2027</v>
      </c>
      <c r="O5" s="1">
        <v>2028</v>
      </c>
      <c r="P5" s="1">
        <v>2029</v>
      </c>
      <c r="Q5" s="1">
        <v>2030</v>
      </c>
      <c r="R5" s="1">
        <v>2031</v>
      </c>
      <c r="S5" s="1">
        <v>2032</v>
      </c>
      <c r="T5" s="1">
        <v>2033</v>
      </c>
      <c r="U5" s="1">
        <v>2034</v>
      </c>
      <c r="V5" s="1">
        <v>2035</v>
      </c>
      <c r="W5" s="1">
        <v>2036</v>
      </c>
      <c r="X5" s="1">
        <v>2037</v>
      </c>
      <c r="Y5" s="1">
        <v>2038</v>
      </c>
      <c r="Z5" s="1">
        <v>2039</v>
      </c>
      <c r="AA5" s="1">
        <v>2040</v>
      </c>
      <c r="AB5" s="1">
        <v>2041</v>
      </c>
      <c r="AC5" s="1">
        <v>2042</v>
      </c>
      <c r="AD5" s="1">
        <v>2043</v>
      </c>
      <c r="AE5" s="1">
        <v>2044</v>
      </c>
      <c r="AF5" s="1">
        <v>2045</v>
      </c>
      <c r="AG5" s="1">
        <v>2046</v>
      </c>
      <c r="AH5" s="1">
        <v>2047</v>
      </c>
      <c r="AI5" s="1">
        <v>2048</v>
      </c>
      <c r="AJ5" s="1">
        <v>2049</v>
      </c>
      <c r="AK5" s="1">
        <v>2050</v>
      </c>
      <c r="AL5" s="209"/>
    </row>
    <row r="6" spans="1:38" x14ac:dyDescent="0.3">
      <c r="A6" s="10" t="s">
        <v>179</v>
      </c>
      <c r="B6" s="23">
        <v>10</v>
      </c>
      <c r="C6" s="100">
        <v>601.85035521380007</v>
      </c>
      <c r="D6" s="145">
        <v>0.83</v>
      </c>
      <c r="E6" s="186">
        <v>499.53579482745408</v>
      </c>
      <c r="F6" s="186">
        <v>499.53579482745408</v>
      </c>
      <c r="G6" s="186">
        <v>499.53579482745408</v>
      </c>
      <c r="H6" s="186">
        <v>161.61452185594101</v>
      </c>
      <c r="I6" s="186">
        <v>161.61452185594101</v>
      </c>
      <c r="J6" s="186">
        <v>161.61452185594101</v>
      </c>
      <c r="K6" s="186">
        <v>161.61452185594101</v>
      </c>
      <c r="L6" s="186">
        <v>161.61452185594101</v>
      </c>
      <c r="M6" s="186">
        <v>161.61452185594101</v>
      </c>
      <c r="N6" s="186">
        <v>161.61452185594101</v>
      </c>
      <c r="O6" s="100">
        <v>0</v>
      </c>
      <c r="P6" s="100">
        <v>0</v>
      </c>
      <c r="Q6" s="100">
        <v>0</v>
      </c>
      <c r="R6" s="100">
        <v>0</v>
      </c>
      <c r="S6" s="100">
        <v>0</v>
      </c>
      <c r="T6" s="100">
        <v>0</v>
      </c>
      <c r="U6" s="100">
        <v>0</v>
      </c>
      <c r="V6" s="100">
        <v>0</v>
      </c>
      <c r="W6" s="100">
        <v>0</v>
      </c>
      <c r="X6" s="100">
        <v>0</v>
      </c>
      <c r="Y6" s="100">
        <v>0</v>
      </c>
      <c r="Z6" s="100">
        <v>0</v>
      </c>
      <c r="AA6" s="100">
        <v>0</v>
      </c>
      <c r="AB6" s="100">
        <v>0</v>
      </c>
      <c r="AC6" s="100">
        <v>0</v>
      </c>
      <c r="AD6" s="100">
        <v>0</v>
      </c>
      <c r="AE6" s="100">
        <v>0</v>
      </c>
      <c r="AF6" s="100">
        <v>0</v>
      </c>
      <c r="AG6" s="100">
        <v>0</v>
      </c>
      <c r="AH6" s="100">
        <v>0</v>
      </c>
      <c r="AI6" s="100">
        <v>0</v>
      </c>
      <c r="AJ6" s="100">
        <v>0</v>
      </c>
      <c r="AK6" s="100">
        <v>0</v>
      </c>
      <c r="AL6" s="108">
        <f t="shared" ref="AL6:AL16" si="0">SUM(E6:AK6)</f>
        <v>2629.9090374739485</v>
      </c>
    </row>
    <row r="7" spans="1:38" x14ac:dyDescent="0.3">
      <c r="A7" s="10" t="s">
        <v>180</v>
      </c>
      <c r="B7" s="23">
        <v>10</v>
      </c>
      <c r="C7" s="100">
        <v>24.545898697320006</v>
      </c>
      <c r="D7" s="145">
        <v>0.82999999999999985</v>
      </c>
      <c r="E7" s="186">
        <v>20.373095918775601</v>
      </c>
      <c r="F7" s="186">
        <v>20.373095918775601</v>
      </c>
      <c r="G7" s="186">
        <v>20.373095918775601</v>
      </c>
      <c r="H7" s="186">
        <v>6.5912957384274007</v>
      </c>
      <c r="I7" s="186">
        <v>6.5912957384274007</v>
      </c>
      <c r="J7" s="186">
        <v>6.5912957384274007</v>
      </c>
      <c r="K7" s="186">
        <v>6.5912957384274007</v>
      </c>
      <c r="L7" s="186">
        <v>6.5912957384274007</v>
      </c>
      <c r="M7" s="186">
        <v>6.5912957384274007</v>
      </c>
      <c r="N7" s="186">
        <v>6.5912957384274007</v>
      </c>
      <c r="O7" s="100">
        <v>0</v>
      </c>
      <c r="P7" s="100">
        <v>0</v>
      </c>
      <c r="Q7" s="100">
        <v>0</v>
      </c>
      <c r="R7" s="100">
        <v>0</v>
      </c>
      <c r="S7" s="100">
        <v>0</v>
      </c>
      <c r="T7" s="100">
        <v>0</v>
      </c>
      <c r="U7" s="100">
        <v>0</v>
      </c>
      <c r="V7" s="100">
        <v>0</v>
      </c>
      <c r="W7" s="100">
        <v>0</v>
      </c>
      <c r="X7" s="100">
        <v>0</v>
      </c>
      <c r="Y7" s="100">
        <v>0</v>
      </c>
      <c r="Z7" s="100">
        <v>0</v>
      </c>
      <c r="AA7" s="100">
        <v>0</v>
      </c>
      <c r="AB7" s="100">
        <v>0</v>
      </c>
      <c r="AC7" s="100">
        <v>0</v>
      </c>
      <c r="AD7" s="100">
        <v>0</v>
      </c>
      <c r="AE7" s="100">
        <v>0</v>
      </c>
      <c r="AF7" s="100">
        <v>0</v>
      </c>
      <c r="AG7" s="100">
        <v>0</v>
      </c>
      <c r="AH7" s="100">
        <v>0</v>
      </c>
      <c r="AI7" s="100">
        <v>0</v>
      </c>
      <c r="AJ7" s="100">
        <v>0</v>
      </c>
      <c r="AK7" s="100">
        <v>0</v>
      </c>
      <c r="AL7" s="108">
        <f t="shared" si="0"/>
        <v>107.25835792531863</v>
      </c>
    </row>
    <row r="8" spans="1:38" x14ac:dyDescent="0.3">
      <c r="A8" s="10" t="s">
        <v>181</v>
      </c>
      <c r="B8" s="23">
        <v>3</v>
      </c>
      <c r="C8" s="100">
        <v>25.818389663990001</v>
      </c>
      <c r="D8" s="145">
        <v>0.83</v>
      </c>
      <c r="E8" s="100">
        <v>21.429263421111699</v>
      </c>
      <c r="F8" s="100">
        <v>21.429263421111699</v>
      </c>
      <c r="G8" s="100">
        <v>21.429263421111699</v>
      </c>
      <c r="H8" s="100">
        <v>0</v>
      </c>
      <c r="I8" s="100">
        <v>0</v>
      </c>
      <c r="J8" s="100">
        <v>0</v>
      </c>
      <c r="K8" s="100">
        <v>0</v>
      </c>
      <c r="L8" s="100">
        <v>0</v>
      </c>
      <c r="M8" s="100">
        <v>0</v>
      </c>
      <c r="N8" s="100">
        <v>0</v>
      </c>
      <c r="O8" s="100">
        <v>0</v>
      </c>
      <c r="P8" s="100">
        <v>0</v>
      </c>
      <c r="Q8" s="100">
        <v>0</v>
      </c>
      <c r="R8" s="100">
        <v>0</v>
      </c>
      <c r="S8" s="100">
        <v>0</v>
      </c>
      <c r="T8" s="100">
        <v>0</v>
      </c>
      <c r="U8" s="100">
        <v>0</v>
      </c>
      <c r="V8" s="100">
        <v>0</v>
      </c>
      <c r="W8" s="100">
        <v>0</v>
      </c>
      <c r="X8" s="100">
        <v>0</v>
      </c>
      <c r="Y8" s="100">
        <v>0</v>
      </c>
      <c r="Z8" s="100">
        <v>0</v>
      </c>
      <c r="AA8" s="100">
        <v>0</v>
      </c>
      <c r="AB8" s="100">
        <v>0</v>
      </c>
      <c r="AC8" s="100">
        <v>0</v>
      </c>
      <c r="AD8" s="100">
        <v>0</v>
      </c>
      <c r="AE8" s="100">
        <v>0</v>
      </c>
      <c r="AF8" s="100">
        <v>0</v>
      </c>
      <c r="AG8" s="100">
        <v>0</v>
      </c>
      <c r="AH8" s="100">
        <v>0</v>
      </c>
      <c r="AI8" s="100">
        <v>0</v>
      </c>
      <c r="AJ8" s="100">
        <v>0</v>
      </c>
      <c r="AK8" s="100">
        <v>0</v>
      </c>
      <c r="AL8" s="108">
        <f t="shared" si="0"/>
        <v>64.287790263335097</v>
      </c>
    </row>
    <row r="9" spans="1:38" x14ac:dyDescent="0.3">
      <c r="A9" s="10" t="s">
        <v>182</v>
      </c>
      <c r="B9" s="23">
        <v>3</v>
      </c>
      <c r="C9" s="100">
        <v>40.334820310400005</v>
      </c>
      <c r="D9" s="145">
        <v>0.83000000000000007</v>
      </c>
      <c r="E9" s="100">
        <v>33.477900857632008</v>
      </c>
      <c r="F9" s="100">
        <v>33.477900857632008</v>
      </c>
      <c r="G9" s="100">
        <v>33.477900857632008</v>
      </c>
      <c r="H9" s="100">
        <v>0</v>
      </c>
      <c r="I9" s="100">
        <v>0</v>
      </c>
      <c r="J9" s="100">
        <v>0</v>
      </c>
      <c r="K9" s="100">
        <v>0</v>
      </c>
      <c r="L9" s="100">
        <v>0</v>
      </c>
      <c r="M9" s="100">
        <v>0</v>
      </c>
      <c r="N9" s="100">
        <v>0</v>
      </c>
      <c r="O9" s="100">
        <v>0</v>
      </c>
      <c r="P9" s="100">
        <v>0</v>
      </c>
      <c r="Q9" s="100">
        <v>0</v>
      </c>
      <c r="R9" s="100">
        <v>0</v>
      </c>
      <c r="S9" s="100">
        <v>0</v>
      </c>
      <c r="T9" s="100">
        <v>0</v>
      </c>
      <c r="U9" s="100">
        <v>0</v>
      </c>
      <c r="V9" s="100">
        <v>0</v>
      </c>
      <c r="W9" s="100">
        <v>0</v>
      </c>
      <c r="X9" s="100">
        <v>0</v>
      </c>
      <c r="Y9" s="100">
        <v>0</v>
      </c>
      <c r="Z9" s="100">
        <v>0</v>
      </c>
      <c r="AA9" s="100">
        <v>0</v>
      </c>
      <c r="AB9" s="100">
        <v>0</v>
      </c>
      <c r="AC9" s="100">
        <v>0</v>
      </c>
      <c r="AD9" s="100">
        <v>0</v>
      </c>
      <c r="AE9" s="100">
        <v>0</v>
      </c>
      <c r="AF9" s="100">
        <v>0</v>
      </c>
      <c r="AG9" s="100">
        <v>0</v>
      </c>
      <c r="AH9" s="100">
        <v>0</v>
      </c>
      <c r="AI9" s="100">
        <v>0</v>
      </c>
      <c r="AJ9" s="100">
        <v>0</v>
      </c>
      <c r="AK9" s="100">
        <v>0</v>
      </c>
      <c r="AL9" s="108">
        <f t="shared" si="0"/>
        <v>100.43370257289602</v>
      </c>
    </row>
    <row r="10" spans="1:38" x14ac:dyDescent="0.3">
      <c r="A10" s="10" t="s">
        <v>183</v>
      </c>
      <c r="B10" s="23">
        <v>9</v>
      </c>
      <c r="C10" s="100">
        <v>20.081062773468755</v>
      </c>
      <c r="D10" s="145">
        <v>1.04</v>
      </c>
      <c r="E10" s="100">
        <v>20.884305284407507</v>
      </c>
      <c r="F10" s="100">
        <v>20.884305284407507</v>
      </c>
      <c r="G10" s="100">
        <v>20.884305284407507</v>
      </c>
      <c r="H10" s="100">
        <v>20.884305284407507</v>
      </c>
      <c r="I10" s="100">
        <v>20.884305284407507</v>
      </c>
      <c r="J10" s="100">
        <v>20.884305284407507</v>
      </c>
      <c r="K10" s="100">
        <v>20.884305284407507</v>
      </c>
      <c r="L10" s="100">
        <v>20.884305284407507</v>
      </c>
      <c r="M10" s="100">
        <v>20.884305284407507</v>
      </c>
      <c r="N10" s="100">
        <v>0</v>
      </c>
      <c r="O10" s="100">
        <v>0</v>
      </c>
      <c r="P10" s="100">
        <v>0</v>
      </c>
      <c r="Q10" s="100">
        <v>0</v>
      </c>
      <c r="R10" s="100">
        <v>0</v>
      </c>
      <c r="S10" s="100">
        <v>0</v>
      </c>
      <c r="T10" s="100">
        <v>0</v>
      </c>
      <c r="U10" s="100">
        <v>0</v>
      </c>
      <c r="V10" s="100">
        <v>0</v>
      </c>
      <c r="W10" s="100">
        <v>0</v>
      </c>
      <c r="X10" s="100">
        <v>0</v>
      </c>
      <c r="Y10" s="100">
        <v>0</v>
      </c>
      <c r="Z10" s="100">
        <v>0</v>
      </c>
      <c r="AA10" s="100">
        <v>0</v>
      </c>
      <c r="AB10" s="100">
        <v>0</v>
      </c>
      <c r="AC10" s="100">
        <v>0</v>
      </c>
      <c r="AD10" s="100">
        <v>0</v>
      </c>
      <c r="AE10" s="100">
        <v>0</v>
      </c>
      <c r="AF10" s="100">
        <v>0</v>
      </c>
      <c r="AG10" s="100">
        <v>0</v>
      </c>
      <c r="AH10" s="100">
        <v>0</v>
      </c>
      <c r="AI10" s="100">
        <v>0</v>
      </c>
      <c r="AJ10" s="100">
        <v>0</v>
      </c>
      <c r="AK10" s="100">
        <v>0</v>
      </c>
      <c r="AL10" s="108">
        <f t="shared" si="0"/>
        <v>187.95874755966756</v>
      </c>
    </row>
    <row r="11" spans="1:38" x14ac:dyDescent="0.3">
      <c r="A11" s="10" t="s">
        <v>184</v>
      </c>
      <c r="B11" s="23">
        <v>9</v>
      </c>
      <c r="C11" s="100">
        <v>146.48549995069325</v>
      </c>
      <c r="D11" s="145">
        <v>1.04</v>
      </c>
      <c r="E11" s="100">
        <v>152.34491994872099</v>
      </c>
      <c r="F11" s="100">
        <v>152.34491994872099</v>
      </c>
      <c r="G11" s="100">
        <v>152.34491994872099</v>
      </c>
      <c r="H11" s="100">
        <v>152.34491994872099</v>
      </c>
      <c r="I11" s="100">
        <v>152.34491994872099</v>
      </c>
      <c r="J11" s="100">
        <v>152.34491994872099</v>
      </c>
      <c r="K11" s="100">
        <v>152.34491994872099</v>
      </c>
      <c r="L11" s="100">
        <v>152.34491994872099</v>
      </c>
      <c r="M11" s="100">
        <v>152.34491994872099</v>
      </c>
      <c r="N11" s="100">
        <v>0</v>
      </c>
      <c r="O11" s="100">
        <v>0</v>
      </c>
      <c r="P11" s="100">
        <v>0</v>
      </c>
      <c r="Q11" s="100">
        <v>0</v>
      </c>
      <c r="R11" s="100">
        <v>0</v>
      </c>
      <c r="S11" s="100">
        <v>0</v>
      </c>
      <c r="T11" s="100">
        <v>0</v>
      </c>
      <c r="U11" s="100">
        <v>0</v>
      </c>
      <c r="V11" s="100">
        <v>0</v>
      </c>
      <c r="W11" s="100">
        <v>0</v>
      </c>
      <c r="X11" s="100">
        <v>0</v>
      </c>
      <c r="Y11" s="100">
        <v>0</v>
      </c>
      <c r="Z11" s="100">
        <v>0</v>
      </c>
      <c r="AA11" s="100">
        <v>0</v>
      </c>
      <c r="AB11" s="100">
        <v>0</v>
      </c>
      <c r="AC11" s="100">
        <v>0</v>
      </c>
      <c r="AD11" s="100">
        <v>0</v>
      </c>
      <c r="AE11" s="100">
        <v>0</v>
      </c>
      <c r="AF11" s="100">
        <v>0</v>
      </c>
      <c r="AG11" s="100">
        <v>0</v>
      </c>
      <c r="AH11" s="100">
        <v>0</v>
      </c>
      <c r="AI11" s="100">
        <v>0</v>
      </c>
      <c r="AJ11" s="100">
        <v>0</v>
      </c>
      <c r="AK11" s="100">
        <v>0</v>
      </c>
      <c r="AL11" s="108">
        <f t="shared" si="0"/>
        <v>1371.1042795384888</v>
      </c>
    </row>
    <row r="12" spans="1:38" x14ac:dyDescent="0.3">
      <c r="A12" s="10" t="s">
        <v>185</v>
      </c>
      <c r="B12" s="23">
        <v>10</v>
      </c>
      <c r="C12" s="100">
        <v>254.25565983182287</v>
      </c>
      <c r="D12" s="145">
        <v>1.05</v>
      </c>
      <c r="E12" s="100">
        <v>266.96844282341408</v>
      </c>
      <c r="F12" s="100">
        <v>266.96844282341408</v>
      </c>
      <c r="G12" s="100">
        <v>266.96844282341408</v>
      </c>
      <c r="H12" s="100">
        <v>266.96844282341408</v>
      </c>
      <c r="I12" s="100">
        <v>266.96844282341408</v>
      </c>
      <c r="J12" s="100">
        <v>266.96844282341408</v>
      </c>
      <c r="K12" s="100">
        <v>266.96844282341408</v>
      </c>
      <c r="L12" s="100">
        <v>266.96844282341408</v>
      </c>
      <c r="M12" s="100">
        <v>266.96844282341408</v>
      </c>
      <c r="N12" s="100">
        <v>266.96844282341408</v>
      </c>
      <c r="O12" s="100">
        <v>0</v>
      </c>
      <c r="P12" s="100">
        <v>0</v>
      </c>
      <c r="Q12" s="100">
        <v>0</v>
      </c>
      <c r="R12" s="100">
        <v>0</v>
      </c>
      <c r="S12" s="100">
        <v>0</v>
      </c>
      <c r="T12" s="100">
        <v>0</v>
      </c>
      <c r="U12" s="100">
        <v>0</v>
      </c>
      <c r="V12" s="100">
        <v>0</v>
      </c>
      <c r="W12" s="100">
        <v>0</v>
      </c>
      <c r="X12" s="100">
        <v>0</v>
      </c>
      <c r="Y12" s="100">
        <v>0</v>
      </c>
      <c r="Z12" s="100">
        <v>0</v>
      </c>
      <c r="AA12" s="100">
        <v>0</v>
      </c>
      <c r="AB12" s="100">
        <v>0</v>
      </c>
      <c r="AC12" s="100">
        <v>0</v>
      </c>
      <c r="AD12" s="100">
        <v>0</v>
      </c>
      <c r="AE12" s="100">
        <v>0</v>
      </c>
      <c r="AF12" s="100">
        <v>0</v>
      </c>
      <c r="AG12" s="100">
        <v>0</v>
      </c>
      <c r="AH12" s="100">
        <v>0</v>
      </c>
      <c r="AI12" s="100">
        <v>0</v>
      </c>
      <c r="AJ12" s="100">
        <v>0</v>
      </c>
      <c r="AK12" s="100">
        <v>0</v>
      </c>
      <c r="AL12" s="108">
        <f t="shared" si="0"/>
        <v>2669.6844282341408</v>
      </c>
    </row>
    <row r="13" spans="1:38" x14ac:dyDescent="0.3">
      <c r="A13" s="10" t="s">
        <v>186</v>
      </c>
      <c r="B13" s="23">
        <v>2</v>
      </c>
      <c r="C13" s="100">
        <v>43.445117064872228</v>
      </c>
      <c r="D13" s="145">
        <v>1</v>
      </c>
      <c r="E13" s="100">
        <v>43.445117064872228</v>
      </c>
      <c r="F13" s="100">
        <v>43.445117064872228</v>
      </c>
      <c r="G13" s="100">
        <v>0</v>
      </c>
      <c r="H13" s="100">
        <v>0</v>
      </c>
      <c r="I13" s="100">
        <v>0</v>
      </c>
      <c r="J13" s="100">
        <v>0</v>
      </c>
      <c r="K13" s="100">
        <v>0</v>
      </c>
      <c r="L13" s="100">
        <v>0</v>
      </c>
      <c r="M13" s="100">
        <v>0</v>
      </c>
      <c r="N13" s="100">
        <v>0</v>
      </c>
      <c r="O13" s="100">
        <v>0</v>
      </c>
      <c r="P13" s="100">
        <v>0</v>
      </c>
      <c r="Q13" s="100">
        <v>0</v>
      </c>
      <c r="R13" s="100">
        <v>0</v>
      </c>
      <c r="S13" s="100">
        <v>0</v>
      </c>
      <c r="T13" s="100">
        <v>0</v>
      </c>
      <c r="U13" s="100">
        <v>0</v>
      </c>
      <c r="V13" s="100">
        <v>0</v>
      </c>
      <c r="W13" s="100">
        <v>0</v>
      </c>
      <c r="X13" s="100">
        <v>0</v>
      </c>
      <c r="Y13" s="100">
        <v>0</v>
      </c>
      <c r="Z13" s="100">
        <v>0</v>
      </c>
      <c r="AA13" s="100">
        <v>0</v>
      </c>
      <c r="AB13" s="100">
        <v>0</v>
      </c>
      <c r="AC13" s="100">
        <v>0</v>
      </c>
      <c r="AD13" s="100">
        <v>0</v>
      </c>
      <c r="AE13" s="100">
        <v>0</v>
      </c>
      <c r="AF13" s="100">
        <v>0</v>
      </c>
      <c r="AG13" s="100">
        <v>0</v>
      </c>
      <c r="AH13" s="100">
        <v>0</v>
      </c>
      <c r="AI13" s="100">
        <v>0</v>
      </c>
      <c r="AJ13" s="100">
        <v>0</v>
      </c>
      <c r="AK13" s="100">
        <v>0</v>
      </c>
      <c r="AL13" s="108">
        <f t="shared" si="0"/>
        <v>86.890234129744456</v>
      </c>
    </row>
    <row r="14" spans="1:38" x14ac:dyDescent="0.3">
      <c r="A14" s="10" t="s">
        <v>187</v>
      </c>
      <c r="B14" s="23">
        <v>7</v>
      </c>
      <c r="C14" s="100">
        <v>546.45722999999998</v>
      </c>
      <c r="D14" s="145">
        <v>0.95</v>
      </c>
      <c r="E14" s="100">
        <v>519.13436849999994</v>
      </c>
      <c r="F14" s="100">
        <v>519.13436849999994</v>
      </c>
      <c r="G14" s="100">
        <v>519.13436849999994</v>
      </c>
      <c r="H14" s="100">
        <v>519.13436849999994</v>
      </c>
      <c r="I14" s="100">
        <v>519.13436849999994</v>
      </c>
      <c r="J14" s="100">
        <v>519.13436849999994</v>
      </c>
      <c r="K14" s="100">
        <v>519.13436849999994</v>
      </c>
      <c r="L14" s="100">
        <v>0</v>
      </c>
      <c r="M14" s="100">
        <v>0</v>
      </c>
      <c r="N14" s="100">
        <v>0</v>
      </c>
      <c r="O14" s="100">
        <v>0</v>
      </c>
      <c r="P14" s="100">
        <v>0</v>
      </c>
      <c r="Q14" s="100">
        <v>0</v>
      </c>
      <c r="R14" s="100">
        <v>0</v>
      </c>
      <c r="S14" s="100">
        <v>0</v>
      </c>
      <c r="T14" s="100">
        <v>0</v>
      </c>
      <c r="U14" s="100">
        <v>0</v>
      </c>
      <c r="V14" s="100">
        <v>0</v>
      </c>
      <c r="W14" s="100">
        <v>0</v>
      </c>
      <c r="X14" s="100">
        <v>0</v>
      </c>
      <c r="Y14" s="100">
        <v>0</v>
      </c>
      <c r="Z14" s="100">
        <v>0</v>
      </c>
      <c r="AA14" s="100">
        <v>0</v>
      </c>
      <c r="AB14" s="100">
        <v>0</v>
      </c>
      <c r="AC14" s="100">
        <v>0</v>
      </c>
      <c r="AD14" s="100">
        <v>0</v>
      </c>
      <c r="AE14" s="100">
        <v>0</v>
      </c>
      <c r="AF14" s="100">
        <v>0</v>
      </c>
      <c r="AG14" s="100">
        <v>0</v>
      </c>
      <c r="AH14" s="100">
        <v>0</v>
      </c>
      <c r="AI14" s="100">
        <v>0</v>
      </c>
      <c r="AJ14" s="100">
        <v>0</v>
      </c>
      <c r="AK14" s="100">
        <v>0</v>
      </c>
      <c r="AL14" s="108">
        <f t="shared" si="0"/>
        <v>3633.9405795000002</v>
      </c>
    </row>
    <row r="15" spans="1:38" s="162" customFormat="1" x14ac:dyDescent="0.3">
      <c r="A15" s="56" t="s">
        <v>356</v>
      </c>
      <c r="B15" s="167">
        <v>10</v>
      </c>
      <c r="C15" s="168">
        <v>17.842220083688002</v>
      </c>
      <c r="D15" s="169">
        <v>0.83</v>
      </c>
      <c r="E15" s="187">
        <v>14.809042669461039</v>
      </c>
      <c r="F15" s="187">
        <v>14.809042669461039</v>
      </c>
      <c r="G15" s="187">
        <v>14.809042669461039</v>
      </c>
      <c r="H15" s="187">
        <v>4.7911608636491394</v>
      </c>
      <c r="I15" s="187">
        <v>4.7911608636491394</v>
      </c>
      <c r="J15" s="187">
        <v>4.7911608636491394</v>
      </c>
      <c r="K15" s="187">
        <v>4.7911608636491394</v>
      </c>
      <c r="L15" s="187">
        <v>4.7911608636491394</v>
      </c>
      <c r="M15" s="187">
        <v>4.7911608636491394</v>
      </c>
      <c r="N15" s="187">
        <v>4.7911608636491394</v>
      </c>
      <c r="O15" s="168">
        <v>0</v>
      </c>
      <c r="P15" s="168">
        <v>0</v>
      </c>
      <c r="Q15" s="168">
        <v>0</v>
      </c>
      <c r="R15" s="168">
        <v>0</v>
      </c>
      <c r="S15" s="168">
        <v>0</v>
      </c>
      <c r="T15" s="168">
        <v>0</v>
      </c>
      <c r="U15" s="168">
        <v>0</v>
      </c>
      <c r="V15" s="168">
        <v>0</v>
      </c>
      <c r="W15" s="168">
        <v>0</v>
      </c>
      <c r="X15" s="168">
        <v>0</v>
      </c>
      <c r="Y15" s="168">
        <v>0</v>
      </c>
      <c r="Z15" s="168">
        <v>0</v>
      </c>
      <c r="AA15" s="168">
        <v>0</v>
      </c>
      <c r="AB15" s="168">
        <v>0</v>
      </c>
      <c r="AC15" s="168">
        <v>0</v>
      </c>
      <c r="AD15" s="168">
        <v>0</v>
      </c>
      <c r="AE15" s="168">
        <v>0</v>
      </c>
      <c r="AF15" s="168">
        <v>0</v>
      </c>
      <c r="AG15" s="168">
        <v>0</v>
      </c>
      <c r="AH15" s="168">
        <v>0</v>
      </c>
      <c r="AI15" s="168">
        <v>0</v>
      </c>
      <c r="AJ15" s="168">
        <v>0</v>
      </c>
      <c r="AK15" s="168">
        <v>0</v>
      </c>
      <c r="AL15" s="108">
        <f t="shared" si="0"/>
        <v>77.965254053927097</v>
      </c>
    </row>
    <row r="16" spans="1:38" s="162" customFormat="1" x14ac:dyDescent="0.3">
      <c r="A16" s="56" t="s">
        <v>357</v>
      </c>
      <c r="B16" s="167">
        <v>2</v>
      </c>
      <c r="C16" s="168">
        <v>19.234498658967109</v>
      </c>
      <c r="D16" s="169">
        <v>1</v>
      </c>
      <c r="E16" s="168">
        <v>19.234498658967109</v>
      </c>
      <c r="F16" s="168">
        <v>19.234498658967109</v>
      </c>
      <c r="G16" s="168">
        <v>0</v>
      </c>
      <c r="H16" s="168">
        <v>0</v>
      </c>
      <c r="I16" s="168">
        <v>0</v>
      </c>
      <c r="J16" s="168">
        <v>0</v>
      </c>
      <c r="K16" s="168">
        <v>0</v>
      </c>
      <c r="L16" s="168">
        <v>0</v>
      </c>
      <c r="M16" s="168">
        <v>0</v>
      </c>
      <c r="N16" s="168">
        <v>0</v>
      </c>
      <c r="O16" s="168">
        <v>0</v>
      </c>
      <c r="P16" s="168">
        <v>0</v>
      </c>
      <c r="Q16" s="168">
        <v>0</v>
      </c>
      <c r="R16" s="168">
        <v>0</v>
      </c>
      <c r="S16" s="168">
        <v>0</v>
      </c>
      <c r="T16" s="168">
        <v>0</v>
      </c>
      <c r="U16" s="168">
        <v>0</v>
      </c>
      <c r="V16" s="168">
        <v>0</v>
      </c>
      <c r="W16" s="168">
        <v>0</v>
      </c>
      <c r="X16" s="168">
        <v>0</v>
      </c>
      <c r="Y16" s="168">
        <v>0</v>
      </c>
      <c r="Z16" s="168">
        <v>0</v>
      </c>
      <c r="AA16" s="168">
        <v>0</v>
      </c>
      <c r="AB16" s="168">
        <v>0</v>
      </c>
      <c r="AC16" s="168">
        <v>0</v>
      </c>
      <c r="AD16" s="168">
        <v>0</v>
      </c>
      <c r="AE16" s="168">
        <v>0</v>
      </c>
      <c r="AF16" s="168">
        <v>0</v>
      </c>
      <c r="AG16" s="168">
        <v>0</v>
      </c>
      <c r="AH16" s="168">
        <v>0</v>
      </c>
      <c r="AI16" s="168">
        <v>0</v>
      </c>
      <c r="AJ16" s="168">
        <v>0</v>
      </c>
      <c r="AK16" s="168">
        <v>0</v>
      </c>
      <c r="AL16" s="108">
        <f t="shared" si="0"/>
        <v>38.468997317934218</v>
      </c>
    </row>
    <row r="17" spans="1:38" x14ac:dyDescent="0.3">
      <c r="A17" s="12" t="s">
        <v>37</v>
      </c>
      <c r="B17" s="13"/>
      <c r="C17" s="109">
        <f>SUM(C6:C16)</f>
        <v>1740.3507522490224</v>
      </c>
      <c r="D17" s="146">
        <f>E17/C17</f>
        <v>0.92604134419003092</v>
      </c>
      <c r="E17" s="109">
        <f>SUM(E6:E16)</f>
        <v>1611.6367499748162</v>
      </c>
      <c r="F17" s="109">
        <f t="shared" ref="F17:AL17" si="1">SUM(F6:F16)</f>
        <v>1611.6367499748162</v>
      </c>
      <c r="G17" s="109">
        <f t="shared" si="1"/>
        <v>1548.9571342509769</v>
      </c>
      <c r="H17" s="109">
        <f t="shared" si="1"/>
        <v>1132.3290150145599</v>
      </c>
      <c r="I17" s="109">
        <f t="shared" si="1"/>
        <v>1132.3290150145599</v>
      </c>
      <c r="J17" s="109">
        <f t="shared" si="1"/>
        <v>1132.3290150145599</v>
      </c>
      <c r="K17" s="109">
        <f t="shared" si="1"/>
        <v>1132.3290150145599</v>
      </c>
      <c r="L17" s="109">
        <f t="shared" si="1"/>
        <v>613.19464651456008</v>
      </c>
      <c r="M17" s="109">
        <f t="shared" si="1"/>
        <v>613.19464651456008</v>
      </c>
      <c r="N17" s="109">
        <f t="shared" si="1"/>
        <v>439.96542128143165</v>
      </c>
      <c r="O17" s="109">
        <f t="shared" si="1"/>
        <v>0</v>
      </c>
      <c r="P17" s="109">
        <f t="shared" si="1"/>
        <v>0</v>
      </c>
      <c r="Q17" s="109">
        <f t="shared" si="1"/>
        <v>0</v>
      </c>
      <c r="R17" s="109">
        <f t="shared" si="1"/>
        <v>0</v>
      </c>
      <c r="S17" s="109">
        <f t="shared" si="1"/>
        <v>0</v>
      </c>
      <c r="T17" s="109">
        <f t="shared" si="1"/>
        <v>0</v>
      </c>
      <c r="U17" s="109">
        <f t="shared" si="1"/>
        <v>0</v>
      </c>
      <c r="V17" s="109">
        <f t="shared" si="1"/>
        <v>0</v>
      </c>
      <c r="W17" s="109">
        <f t="shared" si="1"/>
        <v>0</v>
      </c>
      <c r="X17" s="109">
        <f t="shared" si="1"/>
        <v>0</v>
      </c>
      <c r="Y17" s="109">
        <f t="shared" si="1"/>
        <v>0</v>
      </c>
      <c r="Z17" s="109">
        <f t="shared" si="1"/>
        <v>0</v>
      </c>
      <c r="AA17" s="109">
        <f t="shared" si="1"/>
        <v>0</v>
      </c>
      <c r="AB17" s="109">
        <f t="shared" si="1"/>
        <v>0</v>
      </c>
      <c r="AC17" s="109">
        <f t="shared" si="1"/>
        <v>0</v>
      </c>
      <c r="AD17" s="109">
        <f t="shared" si="1"/>
        <v>0</v>
      </c>
      <c r="AE17" s="109">
        <f t="shared" si="1"/>
        <v>0</v>
      </c>
      <c r="AF17" s="109">
        <f t="shared" si="1"/>
        <v>0</v>
      </c>
      <c r="AG17" s="109">
        <f t="shared" si="1"/>
        <v>0</v>
      </c>
      <c r="AH17" s="109">
        <f t="shared" si="1"/>
        <v>0</v>
      </c>
      <c r="AI17" s="109">
        <f t="shared" si="1"/>
        <v>0</v>
      </c>
      <c r="AJ17" s="109">
        <f t="shared" si="1"/>
        <v>0</v>
      </c>
      <c r="AK17" s="109">
        <f t="shared" si="1"/>
        <v>0</v>
      </c>
      <c r="AL17" s="109">
        <f t="shared" si="1"/>
        <v>10967.901408569402</v>
      </c>
    </row>
    <row r="18" spans="1:38" x14ac:dyDescent="0.3">
      <c r="A18" s="4" t="s">
        <v>38</v>
      </c>
      <c r="B18" s="5"/>
      <c r="C18" s="27"/>
      <c r="D18" s="27"/>
      <c r="E18" s="27">
        <v>0</v>
      </c>
      <c r="F18" s="64">
        <f>$E17-F17</f>
        <v>0</v>
      </c>
      <c r="G18" s="64">
        <f t="shared" ref="G18:AK18" si="2">$E17-G17</f>
        <v>62.679615723839333</v>
      </c>
      <c r="H18" s="64">
        <f t="shared" si="2"/>
        <v>479.30773496025631</v>
      </c>
      <c r="I18" s="64">
        <f t="shared" si="2"/>
        <v>479.30773496025631</v>
      </c>
      <c r="J18" s="64">
        <f t="shared" si="2"/>
        <v>479.30773496025631</v>
      </c>
      <c r="K18" s="64">
        <f t="shared" si="2"/>
        <v>479.30773496025631</v>
      </c>
      <c r="L18" s="64">
        <f t="shared" si="2"/>
        <v>998.44210346025613</v>
      </c>
      <c r="M18" s="64">
        <f t="shared" si="2"/>
        <v>998.44210346025613</v>
      </c>
      <c r="N18" s="64">
        <f t="shared" si="2"/>
        <v>1171.6713286933846</v>
      </c>
      <c r="O18" s="64">
        <f t="shared" si="2"/>
        <v>1611.6367499748162</v>
      </c>
      <c r="P18" s="64">
        <f t="shared" si="2"/>
        <v>1611.6367499748162</v>
      </c>
      <c r="Q18" s="64">
        <f t="shared" si="2"/>
        <v>1611.6367499748162</v>
      </c>
      <c r="R18" s="64">
        <f t="shared" si="2"/>
        <v>1611.6367499748162</v>
      </c>
      <c r="S18" s="64">
        <f t="shared" si="2"/>
        <v>1611.6367499748162</v>
      </c>
      <c r="T18" s="64">
        <f t="shared" si="2"/>
        <v>1611.6367499748162</v>
      </c>
      <c r="U18" s="64">
        <f t="shared" si="2"/>
        <v>1611.6367499748162</v>
      </c>
      <c r="V18" s="64">
        <f t="shared" si="2"/>
        <v>1611.6367499748162</v>
      </c>
      <c r="W18" s="64">
        <f t="shared" si="2"/>
        <v>1611.6367499748162</v>
      </c>
      <c r="X18" s="64">
        <f t="shared" si="2"/>
        <v>1611.6367499748162</v>
      </c>
      <c r="Y18" s="64">
        <f t="shared" si="2"/>
        <v>1611.6367499748162</v>
      </c>
      <c r="Z18" s="64">
        <f t="shared" si="2"/>
        <v>1611.6367499748162</v>
      </c>
      <c r="AA18" s="64">
        <f t="shared" si="2"/>
        <v>1611.6367499748162</v>
      </c>
      <c r="AB18" s="64">
        <f t="shared" si="2"/>
        <v>1611.6367499748162</v>
      </c>
      <c r="AC18" s="64">
        <f t="shared" si="2"/>
        <v>1611.6367499748162</v>
      </c>
      <c r="AD18" s="64">
        <f t="shared" si="2"/>
        <v>1611.6367499748162</v>
      </c>
      <c r="AE18" s="64">
        <f t="shared" si="2"/>
        <v>1611.6367499748162</v>
      </c>
      <c r="AF18" s="64">
        <f t="shared" si="2"/>
        <v>1611.6367499748162</v>
      </c>
      <c r="AG18" s="64">
        <f t="shared" si="2"/>
        <v>1611.6367499748162</v>
      </c>
      <c r="AH18" s="64">
        <f t="shared" si="2"/>
        <v>1611.6367499748162</v>
      </c>
      <c r="AI18" s="64">
        <f t="shared" si="2"/>
        <v>1611.6367499748162</v>
      </c>
      <c r="AJ18" s="64">
        <f t="shared" si="2"/>
        <v>1611.6367499748162</v>
      </c>
      <c r="AK18" s="64">
        <f t="shared" si="2"/>
        <v>1611.6367499748162</v>
      </c>
      <c r="AL18" s="27"/>
    </row>
    <row r="19" spans="1:38" x14ac:dyDescent="0.3">
      <c r="A19" s="7" t="s">
        <v>3</v>
      </c>
      <c r="B19" s="24">
        <f>SUMPRODUCT(B6:B16,C6:C16)/C17</f>
        <v>8.4081096039086312</v>
      </c>
    </row>
    <row r="21" spans="1:38" x14ac:dyDescent="0.3">
      <c r="A21" s="210" t="s">
        <v>5</v>
      </c>
      <c r="B21" s="211"/>
      <c r="C21" s="211"/>
      <c r="D21" s="211"/>
      <c r="E21" s="211"/>
    </row>
    <row r="22" spans="1:38" ht="59.25" customHeight="1" x14ac:dyDescent="0.3">
      <c r="A22" s="212" t="s">
        <v>39</v>
      </c>
      <c r="B22" s="212"/>
      <c r="C22" s="212"/>
      <c r="D22" s="212"/>
      <c r="E22" s="212"/>
    </row>
  </sheetData>
  <mergeCells count="8">
    <mergeCell ref="AL4:AL5"/>
    <mergeCell ref="A21:E21"/>
    <mergeCell ref="A22:E22"/>
    <mergeCell ref="A4:A5"/>
    <mergeCell ref="B4:B5"/>
    <mergeCell ref="C4:C5"/>
    <mergeCell ref="E4:AK4"/>
    <mergeCell ref="D4:D5"/>
  </mergeCell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A3E7E-8071-4F2E-9111-E50C55EE4CF6}">
  <dimension ref="A1:AK35"/>
  <sheetViews>
    <sheetView topLeftCell="B16" workbookViewId="0">
      <selection activeCell="AB39" sqref="C38:AB39"/>
    </sheetView>
  </sheetViews>
  <sheetFormatPr defaultRowHeight="15.75" x14ac:dyDescent="0.3"/>
  <cols>
    <col min="1" max="1" width="28.44140625" bestFit="1" customWidth="1"/>
    <col min="3" max="3" width="11.77734375" customWidth="1"/>
    <col min="4" max="36" width="10.77734375" customWidth="1"/>
    <col min="37" max="37" width="11" bestFit="1" customWidth="1"/>
  </cols>
  <sheetData>
    <row r="1" spans="1:37" x14ac:dyDescent="0.3">
      <c r="A1" s="22" t="s">
        <v>193</v>
      </c>
    </row>
    <row r="2" spans="1:37" x14ac:dyDescent="0.3">
      <c r="A2" s="22"/>
    </row>
    <row r="3" spans="1:37" x14ac:dyDescent="0.3">
      <c r="A3" s="49" t="s">
        <v>42</v>
      </c>
    </row>
    <row r="4" spans="1:37" ht="15.75" customHeight="1" x14ac:dyDescent="0.3">
      <c r="A4" s="202" t="s">
        <v>2</v>
      </c>
      <c r="B4" s="202" t="s">
        <v>0</v>
      </c>
      <c r="C4" s="202" t="s">
        <v>60</v>
      </c>
      <c r="D4" s="213" t="s">
        <v>61</v>
      </c>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08" t="s">
        <v>1</v>
      </c>
    </row>
    <row r="5" spans="1:37" x14ac:dyDescent="0.3">
      <c r="A5" s="203"/>
      <c r="B5" s="203"/>
      <c r="C5" s="203"/>
      <c r="D5" s="1">
        <v>2018</v>
      </c>
      <c r="E5" s="1">
        <v>2019</v>
      </c>
      <c r="F5" s="1">
        <v>2020</v>
      </c>
      <c r="G5" s="1">
        <v>2021</v>
      </c>
      <c r="H5" s="1">
        <v>2022</v>
      </c>
      <c r="I5" s="1">
        <v>2023</v>
      </c>
      <c r="J5" s="1">
        <v>2024</v>
      </c>
      <c r="K5" s="1">
        <v>2025</v>
      </c>
      <c r="L5" s="1">
        <v>2026</v>
      </c>
      <c r="M5" s="1">
        <v>2027</v>
      </c>
      <c r="N5" s="1">
        <v>2028</v>
      </c>
      <c r="O5" s="1">
        <v>2029</v>
      </c>
      <c r="P5" s="1">
        <v>2030</v>
      </c>
      <c r="Q5" s="1">
        <v>2031</v>
      </c>
      <c r="R5" s="1">
        <v>2032</v>
      </c>
      <c r="S5" s="1">
        <v>2033</v>
      </c>
      <c r="T5" s="1">
        <v>2034</v>
      </c>
      <c r="U5" s="1">
        <v>2035</v>
      </c>
      <c r="V5" s="1">
        <v>2036</v>
      </c>
      <c r="W5" s="1">
        <v>2037</v>
      </c>
      <c r="X5" s="1">
        <v>2038</v>
      </c>
      <c r="Y5" s="1">
        <v>2039</v>
      </c>
      <c r="Z5" s="1">
        <v>2040</v>
      </c>
      <c r="AA5" s="1">
        <v>2041</v>
      </c>
      <c r="AB5" s="1">
        <v>2042</v>
      </c>
      <c r="AC5" s="1">
        <v>2043</v>
      </c>
      <c r="AD5" s="1">
        <v>2044</v>
      </c>
      <c r="AE5" s="1">
        <v>2045</v>
      </c>
      <c r="AF5" s="1">
        <v>2046</v>
      </c>
      <c r="AG5" s="1">
        <v>2047</v>
      </c>
      <c r="AH5" s="1">
        <v>2048</v>
      </c>
      <c r="AI5" s="1">
        <v>2049</v>
      </c>
      <c r="AJ5" s="1">
        <v>2050</v>
      </c>
      <c r="AK5" s="209"/>
    </row>
    <row r="6" spans="1:37" x14ac:dyDescent="0.3">
      <c r="A6" s="10" t="s">
        <v>194</v>
      </c>
      <c r="B6" s="23">
        <v>10</v>
      </c>
      <c r="C6" s="100">
        <v>2631.335314999943</v>
      </c>
      <c r="D6" s="100">
        <v>2631.335314999943</v>
      </c>
      <c r="E6" s="100">
        <v>2631.335314999943</v>
      </c>
      <c r="F6" s="100">
        <v>2631.335314999943</v>
      </c>
      <c r="G6" s="100">
        <v>2631.335314999943</v>
      </c>
      <c r="H6" s="100">
        <v>2631.335314999943</v>
      </c>
      <c r="I6" s="100">
        <v>2631.335314999943</v>
      </c>
      <c r="J6" s="100">
        <v>2631.335314999943</v>
      </c>
      <c r="K6" s="100">
        <v>2631.335314999943</v>
      </c>
      <c r="L6" s="100">
        <v>2631.335314999943</v>
      </c>
      <c r="M6" s="100">
        <v>2631.335314999943</v>
      </c>
      <c r="N6" s="100">
        <v>0</v>
      </c>
      <c r="O6" s="100">
        <v>0</v>
      </c>
      <c r="P6" s="100">
        <v>0</v>
      </c>
      <c r="Q6" s="100">
        <v>0</v>
      </c>
      <c r="R6" s="100">
        <v>0</v>
      </c>
      <c r="S6" s="100">
        <v>0</v>
      </c>
      <c r="T6" s="100">
        <v>0</v>
      </c>
      <c r="U6" s="100">
        <v>0</v>
      </c>
      <c r="V6" s="100">
        <v>0</v>
      </c>
      <c r="W6" s="100">
        <v>0</v>
      </c>
      <c r="X6" s="100">
        <v>0</v>
      </c>
      <c r="Y6" s="100">
        <v>0</v>
      </c>
      <c r="Z6" s="100">
        <v>0</v>
      </c>
      <c r="AA6" s="100">
        <v>0</v>
      </c>
      <c r="AB6" s="100">
        <v>0</v>
      </c>
      <c r="AC6" s="100">
        <v>0</v>
      </c>
      <c r="AD6" s="100">
        <v>0</v>
      </c>
      <c r="AE6" s="100">
        <v>0</v>
      </c>
      <c r="AF6" s="100">
        <v>0</v>
      </c>
      <c r="AG6" s="100">
        <v>0</v>
      </c>
      <c r="AH6" s="100">
        <v>0</v>
      </c>
      <c r="AI6" s="100">
        <v>0</v>
      </c>
      <c r="AJ6" s="100">
        <v>0</v>
      </c>
      <c r="AK6" s="25">
        <f>SUM(D6:AJ6)</f>
        <v>26313.353149999424</v>
      </c>
    </row>
    <row r="7" spans="1:37" x14ac:dyDescent="0.3">
      <c r="A7" s="12" t="s">
        <v>37</v>
      </c>
      <c r="B7" s="13"/>
      <c r="C7" s="114">
        <f t="shared" ref="C7:AK7" si="0">SUM(C6:C6)</f>
        <v>2631.335314999943</v>
      </c>
      <c r="D7" s="114">
        <f t="shared" si="0"/>
        <v>2631.335314999943</v>
      </c>
      <c r="E7" s="114">
        <f t="shared" si="0"/>
        <v>2631.335314999943</v>
      </c>
      <c r="F7" s="114">
        <f t="shared" si="0"/>
        <v>2631.335314999943</v>
      </c>
      <c r="G7" s="114">
        <f t="shared" si="0"/>
        <v>2631.335314999943</v>
      </c>
      <c r="H7" s="114">
        <f t="shared" si="0"/>
        <v>2631.335314999943</v>
      </c>
      <c r="I7" s="114">
        <f t="shared" si="0"/>
        <v>2631.335314999943</v>
      </c>
      <c r="J7" s="114">
        <f t="shared" si="0"/>
        <v>2631.335314999943</v>
      </c>
      <c r="K7" s="114">
        <f t="shared" si="0"/>
        <v>2631.335314999943</v>
      </c>
      <c r="L7" s="114">
        <f t="shared" si="0"/>
        <v>2631.335314999943</v>
      </c>
      <c r="M7" s="114">
        <f t="shared" si="0"/>
        <v>2631.335314999943</v>
      </c>
      <c r="N7" s="114">
        <f t="shared" si="0"/>
        <v>0</v>
      </c>
      <c r="O7" s="114">
        <f t="shared" si="0"/>
        <v>0</v>
      </c>
      <c r="P7" s="114">
        <f t="shared" si="0"/>
        <v>0</v>
      </c>
      <c r="Q7" s="114">
        <f t="shared" si="0"/>
        <v>0</v>
      </c>
      <c r="R7" s="114">
        <f t="shared" si="0"/>
        <v>0</v>
      </c>
      <c r="S7" s="114">
        <f t="shared" si="0"/>
        <v>0</v>
      </c>
      <c r="T7" s="114">
        <f t="shared" si="0"/>
        <v>0</v>
      </c>
      <c r="U7" s="114">
        <f t="shared" si="0"/>
        <v>0</v>
      </c>
      <c r="V7" s="114">
        <f t="shared" si="0"/>
        <v>0</v>
      </c>
      <c r="W7" s="114">
        <f t="shared" si="0"/>
        <v>0</v>
      </c>
      <c r="X7" s="114">
        <f t="shared" si="0"/>
        <v>0</v>
      </c>
      <c r="Y7" s="114">
        <f t="shared" si="0"/>
        <v>0</v>
      </c>
      <c r="Z7" s="114">
        <f t="shared" si="0"/>
        <v>0</v>
      </c>
      <c r="AA7" s="114">
        <f t="shared" si="0"/>
        <v>0</v>
      </c>
      <c r="AB7" s="114">
        <f t="shared" si="0"/>
        <v>0</v>
      </c>
      <c r="AC7" s="114">
        <f t="shared" si="0"/>
        <v>0</v>
      </c>
      <c r="AD7" s="114">
        <f t="shared" si="0"/>
        <v>0</v>
      </c>
      <c r="AE7" s="114">
        <f t="shared" si="0"/>
        <v>0</v>
      </c>
      <c r="AF7" s="114">
        <f t="shared" si="0"/>
        <v>0</v>
      </c>
      <c r="AG7" s="114">
        <f t="shared" si="0"/>
        <v>0</v>
      </c>
      <c r="AH7" s="114">
        <f t="shared" si="0"/>
        <v>0</v>
      </c>
      <c r="AI7" s="114">
        <f t="shared" si="0"/>
        <v>0</v>
      </c>
      <c r="AJ7" s="114">
        <f t="shared" si="0"/>
        <v>0</v>
      </c>
      <c r="AK7" s="114">
        <f t="shared" si="0"/>
        <v>26313.353149999424</v>
      </c>
    </row>
    <row r="8" spans="1:37" x14ac:dyDescent="0.3">
      <c r="A8" s="4" t="s">
        <v>38</v>
      </c>
      <c r="B8" s="5"/>
      <c r="C8" s="27"/>
      <c r="D8" s="27">
        <v>0</v>
      </c>
      <c r="E8" s="64">
        <f>$D7-E7</f>
        <v>0</v>
      </c>
      <c r="F8" s="64">
        <f t="shared" ref="F8:AJ8" si="1">$D7-F7</f>
        <v>0</v>
      </c>
      <c r="G8" s="64">
        <f t="shared" si="1"/>
        <v>0</v>
      </c>
      <c r="H8" s="64">
        <f t="shared" si="1"/>
        <v>0</v>
      </c>
      <c r="I8" s="64">
        <f t="shared" si="1"/>
        <v>0</v>
      </c>
      <c r="J8" s="64">
        <f t="shared" si="1"/>
        <v>0</v>
      </c>
      <c r="K8" s="64">
        <f t="shared" si="1"/>
        <v>0</v>
      </c>
      <c r="L8" s="64">
        <f t="shared" si="1"/>
        <v>0</v>
      </c>
      <c r="M8" s="64">
        <f t="shared" si="1"/>
        <v>0</v>
      </c>
      <c r="N8" s="64">
        <f t="shared" si="1"/>
        <v>2631.335314999943</v>
      </c>
      <c r="O8" s="64">
        <f t="shared" si="1"/>
        <v>2631.335314999943</v>
      </c>
      <c r="P8" s="64">
        <f t="shared" si="1"/>
        <v>2631.335314999943</v>
      </c>
      <c r="Q8" s="64">
        <f t="shared" si="1"/>
        <v>2631.335314999943</v>
      </c>
      <c r="R8" s="64">
        <f t="shared" si="1"/>
        <v>2631.335314999943</v>
      </c>
      <c r="S8" s="64">
        <f t="shared" si="1"/>
        <v>2631.335314999943</v>
      </c>
      <c r="T8" s="64">
        <f t="shared" si="1"/>
        <v>2631.335314999943</v>
      </c>
      <c r="U8" s="64">
        <f t="shared" si="1"/>
        <v>2631.335314999943</v>
      </c>
      <c r="V8" s="64">
        <f t="shared" si="1"/>
        <v>2631.335314999943</v>
      </c>
      <c r="W8" s="64">
        <f t="shared" si="1"/>
        <v>2631.335314999943</v>
      </c>
      <c r="X8" s="64">
        <f t="shared" si="1"/>
        <v>2631.335314999943</v>
      </c>
      <c r="Y8" s="64">
        <f t="shared" si="1"/>
        <v>2631.335314999943</v>
      </c>
      <c r="Z8" s="64">
        <f t="shared" si="1"/>
        <v>2631.335314999943</v>
      </c>
      <c r="AA8" s="64">
        <f t="shared" si="1"/>
        <v>2631.335314999943</v>
      </c>
      <c r="AB8" s="64">
        <f t="shared" si="1"/>
        <v>2631.335314999943</v>
      </c>
      <c r="AC8" s="64">
        <f t="shared" si="1"/>
        <v>2631.335314999943</v>
      </c>
      <c r="AD8" s="64">
        <f t="shared" si="1"/>
        <v>2631.335314999943</v>
      </c>
      <c r="AE8" s="64">
        <f t="shared" si="1"/>
        <v>2631.335314999943</v>
      </c>
      <c r="AF8" s="64">
        <f t="shared" si="1"/>
        <v>2631.335314999943</v>
      </c>
      <c r="AG8" s="64">
        <f t="shared" si="1"/>
        <v>2631.335314999943</v>
      </c>
      <c r="AH8" s="64">
        <f t="shared" si="1"/>
        <v>2631.335314999943</v>
      </c>
      <c r="AI8" s="64">
        <f t="shared" si="1"/>
        <v>2631.335314999943</v>
      </c>
      <c r="AJ8" s="64">
        <f t="shared" si="1"/>
        <v>2631.335314999943</v>
      </c>
      <c r="AK8" s="27"/>
    </row>
    <row r="9" spans="1:37" x14ac:dyDescent="0.3">
      <c r="A9" s="7" t="s">
        <v>3</v>
      </c>
      <c r="B9" s="24">
        <f>SUMPRODUCT(B6:B6,C6:C6)/C7</f>
        <v>10</v>
      </c>
    </row>
    <row r="10" spans="1:37" x14ac:dyDescent="0.3">
      <c r="A10" s="50"/>
      <c r="B10" s="51"/>
    </row>
    <row r="11" spans="1:37" x14ac:dyDescent="0.3">
      <c r="A11" s="49" t="s">
        <v>43</v>
      </c>
      <c r="B11" s="51"/>
    </row>
    <row r="12" spans="1:37" ht="15.75" customHeight="1" x14ac:dyDescent="0.3">
      <c r="A12" s="202" t="s">
        <v>2</v>
      </c>
      <c r="B12" s="202" t="s">
        <v>0</v>
      </c>
      <c r="C12" s="202" t="s">
        <v>195</v>
      </c>
      <c r="D12" s="213" t="s">
        <v>62</v>
      </c>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08" t="s">
        <v>1</v>
      </c>
    </row>
    <row r="13" spans="1:37" x14ac:dyDescent="0.3">
      <c r="A13" s="203"/>
      <c r="B13" s="203"/>
      <c r="C13" s="203"/>
      <c r="D13" s="1">
        <v>2018</v>
      </c>
      <c r="E13" s="1">
        <v>2019</v>
      </c>
      <c r="F13" s="1">
        <v>2020</v>
      </c>
      <c r="G13" s="1">
        <v>2021</v>
      </c>
      <c r="H13" s="1">
        <v>2022</v>
      </c>
      <c r="I13" s="1">
        <v>2023</v>
      </c>
      <c r="J13" s="1">
        <v>2024</v>
      </c>
      <c r="K13" s="1">
        <v>2025</v>
      </c>
      <c r="L13" s="1">
        <v>2026</v>
      </c>
      <c r="M13" s="1">
        <v>2027</v>
      </c>
      <c r="N13" s="1">
        <v>2028</v>
      </c>
      <c r="O13" s="1">
        <v>2029</v>
      </c>
      <c r="P13" s="1">
        <v>2030</v>
      </c>
      <c r="Q13" s="1">
        <v>2031</v>
      </c>
      <c r="R13" s="1">
        <v>2032</v>
      </c>
      <c r="S13" s="1">
        <v>2033</v>
      </c>
      <c r="T13" s="1">
        <v>2034</v>
      </c>
      <c r="U13" s="1">
        <v>2035</v>
      </c>
      <c r="V13" s="1">
        <v>2036</v>
      </c>
      <c r="W13" s="1">
        <v>2037</v>
      </c>
      <c r="X13" s="1">
        <v>2038</v>
      </c>
      <c r="Y13" s="1">
        <v>2039</v>
      </c>
      <c r="Z13" s="1">
        <v>2040</v>
      </c>
      <c r="AA13" s="1">
        <v>2041</v>
      </c>
      <c r="AB13" s="1">
        <v>2042</v>
      </c>
      <c r="AC13" s="1">
        <v>2043</v>
      </c>
      <c r="AD13" s="1">
        <v>2044</v>
      </c>
      <c r="AE13" s="1">
        <v>2045</v>
      </c>
      <c r="AF13" s="1">
        <v>2046</v>
      </c>
      <c r="AG13" s="1">
        <v>2047</v>
      </c>
      <c r="AH13" s="1">
        <v>2048</v>
      </c>
      <c r="AI13" s="1">
        <v>2049</v>
      </c>
      <c r="AJ13" s="1">
        <v>2050</v>
      </c>
      <c r="AK13" s="209"/>
    </row>
    <row r="14" spans="1:37" x14ac:dyDescent="0.3">
      <c r="A14" s="10" t="s">
        <v>58</v>
      </c>
      <c r="B14" s="23">
        <v>10</v>
      </c>
      <c r="C14" s="100">
        <v>247233</v>
      </c>
      <c r="D14" s="100">
        <v>247233</v>
      </c>
      <c r="E14" s="100">
        <v>247233</v>
      </c>
      <c r="F14" s="100">
        <v>247233</v>
      </c>
      <c r="G14" s="100">
        <v>247233</v>
      </c>
      <c r="H14" s="100">
        <v>247233</v>
      </c>
      <c r="I14" s="100">
        <v>247233</v>
      </c>
      <c r="J14" s="100">
        <v>247233</v>
      </c>
      <c r="K14" s="100">
        <v>247233</v>
      </c>
      <c r="L14" s="100">
        <v>247233</v>
      </c>
      <c r="M14" s="100">
        <v>247233</v>
      </c>
      <c r="N14" s="100">
        <v>0</v>
      </c>
      <c r="O14" s="100">
        <v>0</v>
      </c>
      <c r="P14" s="100">
        <v>0</v>
      </c>
      <c r="Q14" s="100">
        <v>0</v>
      </c>
      <c r="R14" s="100">
        <v>0</v>
      </c>
      <c r="S14" s="100">
        <v>0</v>
      </c>
      <c r="T14" s="100">
        <v>0</v>
      </c>
      <c r="U14" s="100">
        <v>0</v>
      </c>
      <c r="V14" s="100">
        <v>0</v>
      </c>
      <c r="W14" s="100">
        <v>0</v>
      </c>
      <c r="X14" s="100">
        <v>0</v>
      </c>
      <c r="Y14" s="100">
        <v>0</v>
      </c>
      <c r="Z14" s="100">
        <v>0</v>
      </c>
      <c r="AA14" s="100">
        <v>0</v>
      </c>
      <c r="AB14" s="100">
        <v>0</v>
      </c>
      <c r="AC14" s="100">
        <v>0</v>
      </c>
      <c r="AD14" s="100">
        <v>0</v>
      </c>
      <c r="AE14" s="100">
        <v>0</v>
      </c>
      <c r="AF14" s="100">
        <v>0</v>
      </c>
      <c r="AG14" s="100">
        <v>0</v>
      </c>
      <c r="AH14" s="100">
        <v>0</v>
      </c>
      <c r="AI14" s="100">
        <v>0</v>
      </c>
      <c r="AJ14" s="100">
        <v>0</v>
      </c>
      <c r="AK14" s="25">
        <f>SUM(D14:AJ14)</f>
        <v>2472330</v>
      </c>
    </row>
    <row r="15" spans="1:37" x14ac:dyDescent="0.3">
      <c r="A15" s="12" t="s">
        <v>40</v>
      </c>
      <c r="B15" s="13"/>
      <c r="C15" s="114">
        <f t="shared" ref="C15:AK15" si="2">SUM(C14:C14)</f>
        <v>247233</v>
      </c>
      <c r="D15" s="114">
        <f t="shared" si="2"/>
        <v>247233</v>
      </c>
      <c r="E15" s="114">
        <f t="shared" si="2"/>
        <v>247233</v>
      </c>
      <c r="F15" s="114">
        <f t="shared" si="2"/>
        <v>247233</v>
      </c>
      <c r="G15" s="114">
        <f t="shared" si="2"/>
        <v>247233</v>
      </c>
      <c r="H15" s="114">
        <f t="shared" si="2"/>
        <v>247233</v>
      </c>
      <c r="I15" s="114">
        <f t="shared" si="2"/>
        <v>247233</v>
      </c>
      <c r="J15" s="114">
        <f t="shared" si="2"/>
        <v>247233</v>
      </c>
      <c r="K15" s="114">
        <f t="shared" si="2"/>
        <v>247233</v>
      </c>
      <c r="L15" s="114">
        <f t="shared" si="2"/>
        <v>247233</v>
      </c>
      <c r="M15" s="114">
        <f t="shared" si="2"/>
        <v>247233</v>
      </c>
      <c r="N15" s="114">
        <f t="shared" si="2"/>
        <v>0</v>
      </c>
      <c r="O15" s="114">
        <f t="shared" si="2"/>
        <v>0</v>
      </c>
      <c r="P15" s="114">
        <f t="shared" si="2"/>
        <v>0</v>
      </c>
      <c r="Q15" s="114">
        <f t="shared" si="2"/>
        <v>0</v>
      </c>
      <c r="R15" s="114">
        <f t="shared" si="2"/>
        <v>0</v>
      </c>
      <c r="S15" s="114">
        <f t="shared" si="2"/>
        <v>0</v>
      </c>
      <c r="T15" s="114">
        <f t="shared" si="2"/>
        <v>0</v>
      </c>
      <c r="U15" s="114">
        <f t="shared" si="2"/>
        <v>0</v>
      </c>
      <c r="V15" s="114">
        <f t="shared" si="2"/>
        <v>0</v>
      </c>
      <c r="W15" s="114">
        <f t="shared" si="2"/>
        <v>0</v>
      </c>
      <c r="X15" s="114">
        <f t="shared" si="2"/>
        <v>0</v>
      </c>
      <c r="Y15" s="114">
        <f t="shared" si="2"/>
        <v>0</v>
      </c>
      <c r="Z15" s="114">
        <f t="shared" si="2"/>
        <v>0</v>
      </c>
      <c r="AA15" s="114">
        <f t="shared" si="2"/>
        <v>0</v>
      </c>
      <c r="AB15" s="114">
        <f t="shared" si="2"/>
        <v>0</v>
      </c>
      <c r="AC15" s="114">
        <f t="shared" si="2"/>
        <v>0</v>
      </c>
      <c r="AD15" s="114">
        <f t="shared" si="2"/>
        <v>0</v>
      </c>
      <c r="AE15" s="114">
        <f t="shared" si="2"/>
        <v>0</v>
      </c>
      <c r="AF15" s="114">
        <f t="shared" si="2"/>
        <v>0</v>
      </c>
      <c r="AG15" s="114">
        <f t="shared" si="2"/>
        <v>0</v>
      </c>
      <c r="AH15" s="114">
        <f t="shared" si="2"/>
        <v>0</v>
      </c>
      <c r="AI15" s="114">
        <f t="shared" si="2"/>
        <v>0</v>
      </c>
      <c r="AJ15" s="114">
        <f t="shared" si="2"/>
        <v>0</v>
      </c>
      <c r="AK15" s="114">
        <f t="shared" si="2"/>
        <v>2472330</v>
      </c>
    </row>
    <row r="16" spans="1:37" x14ac:dyDescent="0.3">
      <c r="A16" s="4" t="s">
        <v>41</v>
      </c>
      <c r="B16" s="5"/>
      <c r="C16" s="27"/>
      <c r="D16" s="27">
        <v>0</v>
      </c>
      <c r="E16" s="64">
        <f>$D15-E15</f>
        <v>0</v>
      </c>
      <c r="F16" s="64">
        <f t="shared" ref="F16:AJ16" si="3">$D15-F15</f>
        <v>0</v>
      </c>
      <c r="G16" s="64">
        <f t="shared" si="3"/>
        <v>0</v>
      </c>
      <c r="H16" s="64">
        <f t="shared" si="3"/>
        <v>0</v>
      </c>
      <c r="I16" s="64">
        <f t="shared" si="3"/>
        <v>0</v>
      </c>
      <c r="J16" s="64">
        <f t="shared" si="3"/>
        <v>0</v>
      </c>
      <c r="K16" s="64">
        <f t="shared" si="3"/>
        <v>0</v>
      </c>
      <c r="L16" s="64">
        <f t="shared" si="3"/>
        <v>0</v>
      </c>
      <c r="M16" s="64">
        <f t="shared" si="3"/>
        <v>0</v>
      </c>
      <c r="N16" s="64">
        <f t="shared" si="3"/>
        <v>247233</v>
      </c>
      <c r="O16" s="64">
        <f t="shared" si="3"/>
        <v>247233</v>
      </c>
      <c r="P16" s="64">
        <f t="shared" si="3"/>
        <v>247233</v>
      </c>
      <c r="Q16" s="64">
        <f t="shared" si="3"/>
        <v>247233</v>
      </c>
      <c r="R16" s="64">
        <f t="shared" si="3"/>
        <v>247233</v>
      </c>
      <c r="S16" s="64">
        <f t="shared" si="3"/>
        <v>247233</v>
      </c>
      <c r="T16" s="64">
        <f t="shared" si="3"/>
        <v>247233</v>
      </c>
      <c r="U16" s="64">
        <f t="shared" si="3"/>
        <v>247233</v>
      </c>
      <c r="V16" s="64">
        <f t="shared" si="3"/>
        <v>247233</v>
      </c>
      <c r="W16" s="64">
        <f t="shared" si="3"/>
        <v>247233</v>
      </c>
      <c r="X16" s="64">
        <f t="shared" si="3"/>
        <v>247233</v>
      </c>
      <c r="Y16" s="64">
        <f t="shared" si="3"/>
        <v>247233</v>
      </c>
      <c r="Z16" s="64">
        <f t="shared" si="3"/>
        <v>247233</v>
      </c>
      <c r="AA16" s="64">
        <f t="shared" si="3"/>
        <v>247233</v>
      </c>
      <c r="AB16" s="64">
        <f t="shared" si="3"/>
        <v>247233</v>
      </c>
      <c r="AC16" s="64">
        <f t="shared" si="3"/>
        <v>247233</v>
      </c>
      <c r="AD16" s="64">
        <f t="shared" si="3"/>
        <v>247233</v>
      </c>
      <c r="AE16" s="64">
        <f t="shared" si="3"/>
        <v>247233</v>
      </c>
      <c r="AF16" s="64">
        <f t="shared" si="3"/>
        <v>247233</v>
      </c>
      <c r="AG16" s="64">
        <f t="shared" si="3"/>
        <v>247233</v>
      </c>
      <c r="AH16" s="64">
        <f t="shared" si="3"/>
        <v>247233</v>
      </c>
      <c r="AI16" s="64">
        <f t="shared" si="3"/>
        <v>247233</v>
      </c>
      <c r="AJ16" s="64">
        <f t="shared" si="3"/>
        <v>247233</v>
      </c>
      <c r="AK16" s="27"/>
    </row>
    <row r="18" spans="1:37" x14ac:dyDescent="0.3">
      <c r="A18" s="49" t="s">
        <v>341</v>
      </c>
      <c r="B18" s="51"/>
    </row>
    <row r="19" spans="1:37" ht="15.75" customHeight="1" x14ac:dyDescent="0.3">
      <c r="A19" s="202" t="s">
        <v>2</v>
      </c>
      <c r="B19" s="202" t="s">
        <v>0</v>
      </c>
      <c r="C19" s="202" t="s">
        <v>195</v>
      </c>
      <c r="D19" s="213" t="s">
        <v>62</v>
      </c>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08" t="s">
        <v>1</v>
      </c>
    </row>
    <row r="20" spans="1:37" x14ac:dyDescent="0.3">
      <c r="A20" s="203"/>
      <c r="B20" s="203"/>
      <c r="C20" s="203"/>
      <c r="D20" s="1">
        <v>2018</v>
      </c>
      <c r="E20" s="1">
        <v>2019</v>
      </c>
      <c r="F20" s="1">
        <v>2020</v>
      </c>
      <c r="G20" s="1">
        <v>2021</v>
      </c>
      <c r="H20" s="1">
        <v>2022</v>
      </c>
      <c r="I20" s="1">
        <v>2023</v>
      </c>
      <c r="J20" s="1">
        <v>2024</v>
      </c>
      <c r="K20" s="1">
        <v>2025</v>
      </c>
      <c r="L20" s="1">
        <v>2026</v>
      </c>
      <c r="M20" s="1">
        <v>2027</v>
      </c>
      <c r="N20" s="1">
        <v>2028</v>
      </c>
      <c r="O20" s="1">
        <v>2029</v>
      </c>
      <c r="P20" s="1">
        <v>2030</v>
      </c>
      <c r="Q20" s="1">
        <v>2031</v>
      </c>
      <c r="R20" s="1">
        <v>2032</v>
      </c>
      <c r="S20" s="1">
        <v>2033</v>
      </c>
      <c r="T20" s="1">
        <v>2034</v>
      </c>
      <c r="U20" s="1">
        <v>2035</v>
      </c>
      <c r="V20" s="1">
        <v>2036</v>
      </c>
      <c r="W20" s="1">
        <v>2037</v>
      </c>
      <c r="X20" s="1">
        <v>2038</v>
      </c>
      <c r="Y20" s="1">
        <v>2039</v>
      </c>
      <c r="Z20" s="1">
        <v>2040</v>
      </c>
      <c r="AA20" s="1">
        <v>2041</v>
      </c>
      <c r="AB20" s="1">
        <v>2042</v>
      </c>
      <c r="AC20" s="1">
        <v>2043</v>
      </c>
      <c r="AD20" s="1">
        <v>2044</v>
      </c>
      <c r="AE20" s="1">
        <v>2045</v>
      </c>
      <c r="AF20" s="1">
        <v>2046</v>
      </c>
      <c r="AG20" s="1">
        <v>2047</v>
      </c>
      <c r="AH20" s="1">
        <v>2048</v>
      </c>
      <c r="AI20" s="1">
        <v>2049</v>
      </c>
      <c r="AJ20" s="1">
        <v>2050</v>
      </c>
      <c r="AK20" s="209"/>
    </row>
    <row r="21" spans="1:37" x14ac:dyDescent="0.3">
      <c r="A21" s="10" t="s">
        <v>58</v>
      </c>
      <c r="B21" s="23">
        <v>10</v>
      </c>
      <c r="C21" s="100">
        <f>'Gas Conversion Notes'!B5</f>
        <v>31226.09907971113</v>
      </c>
      <c r="D21" s="100">
        <v>31226.09907971113</v>
      </c>
      <c r="E21" s="100">
        <v>31226.09907971113</v>
      </c>
      <c r="F21" s="100">
        <v>31226.09907971113</v>
      </c>
      <c r="G21" s="100">
        <v>31226.09907971113</v>
      </c>
      <c r="H21" s="100">
        <v>31226.09907971113</v>
      </c>
      <c r="I21" s="100">
        <v>31226.09907971113</v>
      </c>
      <c r="J21" s="100">
        <v>31226.09907971113</v>
      </c>
      <c r="K21" s="100">
        <v>31226.09907971113</v>
      </c>
      <c r="L21" s="100">
        <v>31226.09907971113</v>
      </c>
      <c r="M21" s="100">
        <v>31226.09907971113</v>
      </c>
      <c r="N21" s="100">
        <f>N6*29.31/1000</f>
        <v>0</v>
      </c>
      <c r="O21" s="100">
        <v>0</v>
      </c>
      <c r="P21" s="100">
        <v>0</v>
      </c>
      <c r="Q21" s="100">
        <v>0</v>
      </c>
      <c r="R21" s="100">
        <v>0</v>
      </c>
      <c r="S21" s="100">
        <v>0</v>
      </c>
      <c r="T21" s="100">
        <v>0</v>
      </c>
      <c r="U21" s="100">
        <v>0</v>
      </c>
      <c r="V21" s="100">
        <v>0</v>
      </c>
      <c r="W21" s="100">
        <v>0</v>
      </c>
      <c r="X21" s="100">
        <v>0</v>
      </c>
      <c r="Y21" s="100">
        <v>0</v>
      </c>
      <c r="Z21" s="100">
        <v>0</v>
      </c>
      <c r="AA21" s="100">
        <v>0</v>
      </c>
      <c r="AB21" s="100">
        <v>0</v>
      </c>
      <c r="AC21" s="100">
        <v>0</v>
      </c>
      <c r="AD21" s="100">
        <v>0</v>
      </c>
      <c r="AE21" s="100">
        <v>0</v>
      </c>
      <c r="AF21" s="100">
        <v>0</v>
      </c>
      <c r="AG21" s="100">
        <v>0</v>
      </c>
      <c r="AH21" s="100">
        <v>0</v>
      </c>
      <c r="AI21" s="100">
        <v>0</v>
      </c>
      <c r="AJ21" s="100">
        <v>0</v>
      </c>
      <c r="AK21" s="25">
        <f>SUM(D21:AJ21)</f>
        <v>312260.9907971113</v>
      </c>
    </row>
    <row r="22" spans="1:37" x14ac:dyDescent="0.3">
      <c r="A22" s="12" t="s">
        <v>40</v>
      </c>
      <c r="B22" s="13"/>
      <c r="C22" s="114">
        <f t="shared" ref="C22:AK22" si="4">SUM(C21:C21)</f>
        <v>31226.09907971113</v>
      </c>
      <c r="D22" s="114">
        <f t="shared" si="4"/>
        <v>31226.09907971113</v>
      </c>
      <c r="E22" s="114">
        <f t="shared" si="4"/>
        <v>31226.09907971113</v>
      </c>
      <c r="F22" s="114">
        <f t="shared" si="4"/>
        <v>31226.09907971113</v>
      </c>
      <c r="G22" s="114">
        <f t="shared" si="4"/>
        <v>31226.09907971113</v>
      </c>
      <c r="H22" s="114">
        <f t="shared" si="4"/>
        <v>31226.09907971113</v>
      </c>
      <c r="I22" s="114">
        <f t="shared" si="4"/>
        <v>31226.09907971113</v>
      </c>
      <c r="J22" s="114">
        <f t="shared" si="4"/>
        <v>31226.09907971113</v>
      </c>
      <c r="K22" s="114">
        <f t="shared" si="4"/>
        <v>31226.09907971113</v>
      </c>
      <c r="L22" s="114">
        <f t="shared" si="4"/>
        <v>31226.09907971113</v>
      </c>
      <c r="M22" s="114">
        <f t="shared" si="4"/>
        <v>31226.09907971113</v>
      </c>
      <c r="N22" s="114">
        <f t="shared" si="4"/>
        <v>0</v>
      </c>
      <c r="O22" s="114">
        <f t="shared" si="4"/>
        <v>0</v>
      </c>
      <c r="P22" s="114">
        <f t="shared" si="4"/>
        <v>0</v>
      </c>
      <c r="Q22" s="114">
        <f t="shared" si="4"/>
        <v>0</v>
      </c>
      <c r="R22" s="114">
        <f t="shared" si="4"/>
        <v>0</v>
      </c>
      <c r="S22" s="114">
        <f t="shared" si="4"/>
        <v>0</v>
      </c>
      <c r="T22" s="114">
        <f t="shared" si="4"/>
        <v>0</v>
      </c>
      <c r="U22" s="114">
        <f t="shared" si="4"/>
        <v>0</v>
      </c>
      <c r="V22" s="114">
        <f t="shared" si="4"/>
        <v>0</v>
      </c>
      <c r="W22" s="114">
        <f t="shared" si="4"/>
        <v>0</v>
      </c>
      <c r="X22" s="114">
        <f t="shared" si="4"/>
        <v>0</v>
      </c>
      <c r="Y22" s="114">
        <f t="shared" si="4"/>
        <v>0</v>
      </c>
      <c r="Z22" s="114">
        <f t="shared" si="4"/>
        <v>0</v>
      </c>
      <c r="AA22" s="114">
        <f t="shared" si="4"/>
        <v>0</v>
      </c>
      <c r="AB22" s="114">
        <f t="shared" si="4"/>
        <v>0</v>
      </c>
      <c r="AC22" s="114">
        <f t="shared" si="4"/>
        <v>0</v>
      </c>
      <c r="AD22" s="114">
        <f t="shared" si="4"/>
        <v>0</v>
      </c>
      <c r="AE22" s="114">
        <f t="shared" si="4"/>
        <v>0</v>
      </c>
      <c r="AF22" s="114">
        <f t="shared" si="4"/>
        <v>0</v>
      </c>
      <c r="AG22" s="114">
        <f t="shared" si="4"/>
        <v>0</v>
      </c>
      <c r="AH22" s="114">
        <f t="shared" si="4"/>
        <v>0</v>
      </c>
      <c r="AI22" s="114">
        <f t="shared" si="4"/>
        <v>0</v>
      </c>
      <c r="AJ22" s="114">
        <f t="shared" si="4"/>
        <v>0</v>
      </c>
      <c r="AK22" s="114">
        <f t="shared" si="4"/>
        <v>312260.9907971113</v>
      </c>
    </row>
    <row r="23" spans="1:37" x14ac:dyDescent="0.3">
      <c r="A23" s="4" t="s">
        <v>41</v>
      </c>
      <c r="B23" s="5"/>
      <c r="C23" s="27"/>
      <c r="D23" s="27">
        <v>0</v>
      </c>
      <c r="E23" s="64">
        <f>$D22-E22</f>
        <v>0</v>
      </c>
      <c r="F23" s="64">
        <f t="shared" ref="F23:AJ23" si="5">$D22-F22</f>
        <v>0</v>
      </c>
      <c r="G23" s="64">
        <f t="shared" si="5"/>
        <v>0</v>
      </c>
      <c r="H23" s="64">
        <f t="shared" si="5"/>
        <v>0</v>
      </c>
      <c r="I23" s="64">
        <f t="shared" si="5"/>
        <v>0</v>
      </c>
      <c r="J23" s="64">
        <f t="shared" si="5"/>
        <v>0</v>
      </c>
      <c r="K23" s="64">
        <f t="shared" si="5"/>
        <v>0</v>
      </c>
      <c r="L23" s="64">
        <f t="shared" si="5"/>
        <v>0</v>
      </c>
      <c r="M23" s="64">
        <f t="shared" si="5"/>
        <v>0</v>
      </c>
      <c r="N23" s="64">
        <f t="shared" si="5"/>
        <v>31226.09907971113</v>
      </c>
      <c r="O23" s="64">
        <f t="shared" si="5"/>
        <v>31226.09907971113</v>
      </c>
      <c r="P23" s="64">
        <f t="shared" si="5"/>
        <v>31226.09907971113</v>
      </c>
      <c r="Q23" s="64">
        <f t="shared" si="5"/>
        <v>31226.09907971113</v>
      </c>
      <c r="R23" s="64">
        <f t="shared" si="5"/>
        <v>31226.09907971113</v>
      </c>
      <c r="S23" s="64">
        <f t="shared" si="5"/>
        <v>31226.09907971113</v>
      </c>
      <c r="T23" s="64">
        <f t="shared" si="5"/>
        <v>31226.09907971113</v>
      </c>
      <c r="U23" s="64">
        <f t="shared" si="5"/>
        <v>31226.09907971113</v>
      </c>
      <c r="V23" s="64">
        <f t="shared" si="5"/>
        <v>31226.09907971113</v>
      </c>
      <c r="W23" s="64">
        <f t="shared" si="5"/>
        <v>31226.09907971113</v>
      </c>
      <c r="X23" s="64">
        <f t="shared" si="5"/>
        <v>31226.09907971113</v>
      </c>
      <c r="Y23" s="64">
        <f t="shared" si="5"/>
        <v>31226.09907971113</v>
      </c>
      <c r="Z23" s="64">
        <f t="shared" si="5"/>
        <v>31226.09907971113</v>
      </c>
      <c r="AA23" s="64">
        <f t="shared" si="5"/>
        <v>31226.09907971113</v>
      </c>
      <c r="AB23" s="64">
        <f t="shared" si="5"/>
        <v>31226.09907971113</v>
      </c>
      <c r="AC23" s="64">
        <f t="shared" si="5"/>
        <v>31226.09907971113</v>
      </c>
      <c r="AD23" s="64">
        <f t="shared" si="5"/>
        <v>31226.09907971113</v>
      </c>
      <c r="AE23" s="64">
        <f t="shared" si="5"/>
        <v>31226.09907971113</v>
      </c>
      <c r="AF23" s="64">
        <f t="shared" si="5"/>
        <v>31226.09907971113</v>
      </c>
      <c r="AG23" s="64">
        <f t="shared" si="5"/>
        <v>31226.09907971113</v>
      </c>
      <c r="AH23" s="64">
        <f t="shared" si="5"/>
        <v>31226.09907971113</v>
      </c>
      <c r="AI23" s="64">
        <f t="shared" si="5"/>
        <v>31226.09907971113</v>
      </c>
      <c r="AJ23" s="64">
        <f t="shared" si="5"/>
        <v>31226.09907971113</v>
      </c>
      <c r="AK23" s="27"/>
    </row>
    <row r="25" spans="1:37" x14ac:dyDescent="0.3">
      <c r="A25" s="49" t="s">
        <v>45</v>
      </c>
      <c r="B25" s="51"/>
    </row>
    <row r="26" spans="1:37" ht="15.75" customHeight="1" x14ac:dyDescent="0.3">
      <c r="A26" s="202" t="s">
        <v>2</v>
      </c>
      <c r="B26" s="202" t="s">
        <v>0</v>
      </c>
      <c r="C26" s="202" t="s">
        <v>60</v>
      </c>
      <c r="D26" s="213" t="s">
        <v>61</v>
      </c>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08" t="s">
        <v>1</v>
      </c>
    </row>
    <row r="27" spans="1:37" x14ac:dyDescent="0.3">
      <c r="A27" s="203"/>
      <c r="B27" s="203"/>
      <c r="C27" s="203"/>
      <c r="D27" s="1">
        <v>2018</v>
      </c>
      <c r="E27" s="1">
        <v>2019</v>
      </c>
      <c r="F27" s="1">
        <v>2020</v>
      </c>
      <c r="G27" s="1">
        <v>2021</v>
      </c>
      <c r="H27" s="1">
        <v>2022</v>
      </c>
      <c r="I27" s="1">
        <v>2023</v>
      </c>
      <c r="J27" s="1">
        <v>2024</v>
      </c>
      <c r="K27" s="1">
        <v>2025</v>
      </c>
      <c r="L27" s="1">
        <v>2026</v>
      </c>
      <c r="M27" s="1">
        <v>2027</v>
      </c>
      <c r="N27" s="1">
        <v>2028</v>
      </c>
      <c r="O27" s="1">
        <v>2029</v>
      </c>
      <c r="P27" s="1">
        <v>2030</v>
      </c>
      <c r="Q27" s="1">
        <v>2031</v>
      </c>
      <c r="R27" s="1">
        <v>2032</v>
      </c>
      <c r="S27" s="1">
        <v>2033</v>
      </c>
      <c r="T27" s="1">
        <v>2034</v>
      </c>
      <c r="U27" s="1">
        <v>2035</v>
      </c>
      <c r="V27" s="1">
        <v>2036</v>
      </c>
      <c r="W27" s="1">
        <v>2037</v>
      </c>
      <c r="X27" s="1">
        <v>2038</v>
      </c>
      <c r="Y27" s="1">
        <v>2039</v>
      </c>
      <c r="Z27" s="1">
        <v>2040</v>
      </c>
      <c r="AA27" s="1">
        <v>2041</v>
      </c>
      <c r="AB27" s="1">
        <v>2042</v>
      </c>
      <c r="AC27" s="1">
        <v>2043</v>
      </c>
      <c r="AD27" s="1">
        <v>2044</v>
      </c>
      <c r="AE27" s="1">
        <v>2045</v>
      </c>
      <c r="AF27" s="1">
        <v>2046</v>
      </c>
      <c r="AG27" s="1">
        <v>2047</v>
      </c>
      <c r="AH27" s="1">
        <v>2048</v>
      </c>
      <c r="AI27" s="1">
        <v>2049</v>
      </c>
      <c r="AJ27" s="1">
        <v>2050</v>
      </c>
      <c r="AK27" s="209"/>
    </row>
    <row r="28" spans="1:37" x14ac:dyDescent="0.3">
      <c r="A28" s="10" t="s">
        <v>58</v>
      </c>
      <c r="B28" s="23">
        <v>10</v>
      </c>
      <c r="C28" s="100">
        <f>C21*29.31/1000</f>
        <v>915.23696402633323</v>
      </c>
      <c r="D28" s="100">
        <f t="shared" ref="D28:AJ28" si="6">D21*29.31/1000</f>
        <v>915.23696402633323</v>
      </c>
      <c r="E28" s="100">
        <f t="shared" si="6"/>
        <v>915.23696402633323</v>
      </c>
      <c r="F28" s="100">
        <f t="shared" si="6"/>
        <v>915.23696402633323</v>
      </c>
      <c r="G28" s="100">
        <f t="shared" si="6"/>
        <v>915.23696402633323</v>
      </c>
      <c r="H28" s="100">
        <f t="shared" si="6"/>
        <v>915.23696402633323</v>
      </c>
      <c r="I28" s="100">
        <f t="shared" si="6"/>
        <v>915.23696402633323</v>
      </c>
      <c r="J28" s="100">
        <f t="shared" si="6"/>
        <v>915.23696402633323</v>
      </c>
      <c r="K28" s="100">
        <f t="shared" si="6"/>
        <v>915.23696402633323</v>
      </c>
      <c r="L28" s="100">
        <f t="shared" si="6"/>
        <v>915.23696402633323</v>
      </c>
      <c r="M28" s="100">
        <f t="shared" si="6"/>
        <v>915.23696402633323</v>
      </c>
      <c r="N28" s="100">
        <f t="shared" si="6"/>
        <v>0</v>
      </c>
      <c r="O28" s="100">
        <f t="shared" si="6"/>
        <v>0</v>
      </c>
      <c r="P28" s="100">
        <f t="shared" si="6"/>
        <v>0</v>
      </c>
      <c r="Q28" s="100">
        <f t="shared" si="6"/>
        <v>0</v>
      </c>
      <c r="R28" s="100">
        <f t="shared" si="6"/>
        <v>0</v>
      </c>
      <c r="S28" s="100">
        <f t="shared" si="6"/>
        <v>0</v>
      </c>
      <c r="T28" s="100">
        <f t="shared" si="6"/>
        <v>0</v>
      </c>
      <c r="U28" s="100">
        <f t="shared" si="6"/>
        <v>0</v>
      </c>
      <c r="V28" s="100">
        <f t="shared" si="6"/>
        <v>0</v>
      </c>
      <c r="W28" s="100">
        <f t="shared" si="6"/>
        <v>0</v>
      </c>
      <c r="X28" s="100">
        <f t="shared" si="6"/>
        <v>0</v>
      </c>
      <c r="Y28" s="100">
        <f t="shared" si="6"/>
        <v>0</v>
      </c>
      <c r="Z28" s="100">
        <f t="shared" si="6"/>
        <v>0</v>
      </c>
      <c r="AA28" s="100">
        <f t="shared" si="6"/>
        <v>0</v>
      </c>
      <c r="AB28" s="100">
        <f t="shared" si="6"/>
        <v>0</v>
      </c>
      <c r="AC28" s="100">
        <f t="shared" si="6"/>
        <v>0</v>
      </c>
      <c r="AD28" s="100">
        <f t="shared" si="6"/>
        <v>0</v>
      </c>
      <c r="AE28" s="100">
        <f t="shared" si="6"/>
        <v>0</v>
      </c>
      <c r="AF28" s="100">
        <f t="shared" si="6"/>
        <v>0</v>
      </c>
      <c r="AG28" s="100">
        <f t="shared" si="6"/>
        <v>0</v>
      </c>
      <c r="AH28" s="100">
        <f t="shared" si="6"/>
        <v>0</v>
      </c>
      <c r="AI28" s="100">
        <f t="shared" si="6"/>
        <v>0</v>
      </c>
      <c r="AJ28" s="100">
        <f t="shared" si="6"/>
        <v>0</v>
      </c>
      <c r="AK28" s="25">
        <f>SUM(D28:AJ28)</f>
        <v>9152.3696402633323</v>
      </c>
    </row>
    <row r="29" spans="1:37" x14ac:dyDescent="0.3">
      <c r="A29" s="12" t="s">
        <v>46</v>
      </c>
      <c r="B29" s="13"/>
      <c r="C29" s="114">
        <f t="shared" ref="C29:AK29" si="7">SUM(C28:C28)</f>
        <v>915.23696402633323</v>
      </c>
      <c r="D29" s="114">
        <f t="shared" si="7"/>
        <v>915.23696402633323</v>
      </c>
      <c r="E29" s="114">
        <f t="shared" si="7"/>
        <v>915.23696402633323</v>
      </c>
      <c r="F29" s="114">
        <f t="shared" si="7"/>
        <v>915.23696402633323</v>
      </c>
      <c r="G29" s="114">
        <f t="shared" si="7"/>
        <v>915.23696402633323</v>
      </c>
      <c r="H29" s="114">
        <f t="shared" si="7"/>
        <v>915.23696402633323</v>
      </c>
      <c r="I29" s="114">
        <f t="shared" si="7"/>
        <v>915.23696402633323</v>
      </c>
      <c r="J29" s="114">
        <f t="shared" si="7"/>
        <v>915.23696402633323</v>
      </c>
      <c r="K29" s="114">
        <f t="shared" si="7"/>
        <v>915.23696402633323</v>
      </c>
      <c r="L29" s="114">
        <f t="shared" si="7"/>
        <v>915.23696402633323</v>
      </c>
      <c r="M29" s="114">
        <f t="shared" si="7"/>
        <v>915.23696402633323</v>
      </c>
      <c r="N29" s="114">
        <f t="shared" si="7"/>
        <v>0</v>
      </c>
      <c r="O29" s="114">
        <f t="shared" si="7"/>
        <v>0</v>
      </c>
      <c r="P29" s="114">
        <f t="shared" si="7"/>
        <v>0</v>
      </c>
      <c r="Q29" s="114">
        <f t="shared" si="7"/>
        <v>0</v>
      </c>
      <c r="R29" s="114">
        <f t="shared" si="7"/>
        <v>0</v>
      </c>
      <c r="S29" s="114">
        <f t="shared" si="7"/>
        <v>0</v>
      </c>
      <c r="T29" s="114">
        <f t="shared" si="7"/>
        <v>0</v>
      </c>
      <c r="U29" s="114">
        <f t="shared" si="7"/>
        <v>0</v>
      </c>
      <c r="V29" s="114">
        <f t="shared" si="7"/>
        <v>0</v>
      </c>
      <c r="W29" s="114">
        <f t="shared" si="7"/>
        <v>0</v>
      </c>
      <c r="X29" s="114">
        <f t="shared" si="7"/>
        <v>0</v>
      </c>
      <c r="Y29" s="114">
        <f t="shared" si="7"/>
        <v>0</v>
      </c>
      <c r="Z29" s="114">
        <f t="shared" si="7"/>
        <v>0</v>
      </c>
      <c r="AA29" s="114">
        <f t="shared" si="7"/>
        <v>0</v>
      </c>
      <c r="AB29" s="114">
        <f t="shared" si="7"/>
        <v>0</v>
      </c>
      <c r="AC29" s="114">
        <f t="shared" si="7"/>
        <v>0</v>
      </c>
      <c r="AD29" s="114">
        <f t="shared" si="7"/>
        <v>0</v>
      </c>
      <c r="AE29" s="114">
        <f t="shared" si="7"/>
        <v>0</v>
      </c>
      <c r="AF29" s="114">
        <f t="shared" si="7"/>
        <v>0</v>
      </c>
      <c r="AG29" s="114">
        <f t="shared" si="7"/>
        <v>0</v>
      </c>
      <c r="AH29" s="114">
        <f t="shared" si="7"/>
        <v>0</v>
      </c>
      <c r="AI29" s="114">
        <f t="shared" si="7"/>
        <v>0</v>
      </c>
      <c r="AJ29" s="114">
        <f t="shared" si="7"/>
        <v>0</v>
      </c>
      <c r="AK29" s="114">
        <f t="shared" si="7"/>
        <v>9152.3696402633323</v>
      </c>
    </row>
    <row r="30" spans="1:37" x14ac:dyDescent="0.3">
      <c r="A30" s="4" t="s">
        <v>44</v>
      </c>
      <c r="B30" s="5"/>
      <c r="C30" s="27"/>
      <c r="D30" s="27">
        <v>0</v>
      </c>
      <c r="E30" s="64">
        <f>$D29-E29</f>
        <v>0</v>
      </c>
      <c r="F30" s="64">
        <f t="shared" ref="F30:AJ30" si="8">$D29-F29</f>
        <v>0</v>
      </c>
      <c r="G30" s="64">
        <f t="shared" si="8"/>
        <v>0</v>
      </c>
      <c r="H30" s="64">
        <f t="shared" si="8"/>
        <v>0</v>
      </c>
      <c r="I30" s="64">
        <f t="shared" si="8"/>
        <v>0</v>
      </c>
      <c r="J30" s="64">
        <f t="shared" si="8"/>
        <v>0</v>
      </c>
      <c r="K30" s="64">
        <f t="shared" si="8"/>
        <v>0</v>
      </c>
      <c r="L30" s="64">
        <f t="shared" si="8"/>
        <v>0</v>
      </c>
      <c r="M30" s="64">
        <f t="shared" si="8"/>
        <v>0</v>
      </c>
      <c r="N30" s="64">
        <f t="shared" si="8"/>
        <v>915.23696402633323</v>
      </c>
      <c r="O30" s="64">
        <f t="shared" si="8"/>
        <v>915.23696402633323</v>
      </c>
      <c r="P30" s="64">
        <f t="shared" si="8"/>
        <v>915.23696402633323</v>
      </c>
      <c r="Q30" s="64">
        <f t="shared" si="8"/>
        <v>915.23696402633323</v>
      </c>
      <c r="R30" s="64">
        <f t="shared" si="8"/>
        <v>915.23696402633323</v>
      </c>
      <c r="S30" s="64">
        <f t="shared" si="8"/>
        <v>915.23696402633323</v>
      </c>
      <c r="T30" s="64">
        <f t="shared" si="8"/>
        <v>915.23696402633323</v>
      </c>
      <c r="U30" s="64">
        <f t="shared" si="8"/>
        <v>915.23696402633323</v>
      </c>
      <c r="V30" s="64">
        <f t="shared" si="8"/>
        <v>915.23696402633323</v>
      </c>
      <c r="W30" s="64">
        <f t="shared" si="8"/>
        <v>915.23696402633323</v>
      </c>
      <c r="X30" s="64">
        <f t="shared" si="8"/>
        <v>915.23696402633323</v>
      </c>
      <c r="Y30" s="64">
        <f t="shared" si="8"/>
        <v>915.23696402633323</v>
      </c>
      <c r="Z30" s="64">
        <f t="shared" si="8"/>
        <v>915.23696402633323</v>
      </c>
      <c r="AA30" s="64">
        <f t="shared" si="8"/>
        <v>915.23696402633323</v>
      </c>
      <c r="AB30" s="64">
        <f t="shared" si="8"/>
        <v>915.23696402633323</v>
      </c>
      <c r="AC30" s="64">
        <f t="shared" si="8"/>
        <v>915.23696402633323</v>
      </c>
      <c r="AD30" s="64">
        <f t="shared" si="8"/>
        <v>915.23696402633323</v>
      </c>
      <c r="AE30" s="64">
        <f t="shared" si="8"/>
        <v>915.23696402633323</v>
      </c>
      <c r="AF30" s="64">
        <f t="shared" si="8"/>
        <v>915.23696402633323</v>
      </c>
      <c r="AG30" s="64">
        <f t="shared" si="8"/>
        <v>915.23696402633323</v>
      </c>
      <c r="AH30" s="64">
        <f t="shared" si="8"/>
        <v>915.23696402633323</v>
      </c>
      <c r="AI30" s="64">
        <f t="shared" si="8"/>
        <v>915.23696402633323</v>
      </c>
      <c r="AJ30" s="64">
        <f t="shared" si="8"/>
        <v>915.23696402633323</v>
      </c>
      <c r="AK30" s="27"/>
    </row>
    <row r="31" spans="1:37" x14ac:dyDescent="0.3">
      <c r="A31" s="7" t="s">
        <v>3</v>
      </c>
      <c r="B31" s="24">
        <f>SUMPRODUCT(B28:B28,C28:C28)/C29</f>
        <v>10</v>
      </c>
    </row>
    <row r="33" spans="1:4" x14ac:dyDescent="0.3">
      <c r="A33" s="52"/>
      <c r="B33" s="53"/>
    </row>
    <row r="34" spans="1:4" x14ac:dyDescent="0.3">
      <c r="A34" s="210" t="s">
        <v>5</v>
      </c>
      <c r="B34" s="211"/>
      <c r="C34" s="211"/>
      <c r="D34" s="211"/>
    </row>
    <row r="35" spans="1:4" ht="43.5" customHeight="1" x14ac:dyDescent="0.3">
      <c r="A35" s="212" t="s">
        <v>354</v>
      </c>
      <c r="B35" s="212"/>
      <c r="C35" s="212"/>
      <c r="D35" s="212"/>
    </row>
  </sheetData>
  <mergeCells count="22">
    <mergeCell ref="A34:D34"/>
    <mergeCell ref="A35:D35"/>
    <mergeCell ref="A26:A27"/>
    <mergeCell ref="B26:B27"/>
    <mergeCell ref="C26:C27"/>
    <mergeCell ref="D26:AJ26"/>
    <mergeCell ref="AK26:AK27"/>
    <mergeCell ref="A4:A5"/>
    <mergeCell ref="B4:B5"/>
    <mergeCell ref="C4:C5"/>
    <mergeCell ref="D4:AJ4"/>
    <mergeCell ref="AK4:AK5"/>
    <mergeCell ref="A12:A13"/>
    <mergeCell ref="B12:B13"/>
    <mergeCell ref="C12:C13"/>
    <mergeCell ref="D12:AJ12"/>
    <mergeCell ref="AK12:AK13"/>
    <mergeCell ref="A19:A20"/>
    <mergeCell ref="B19:B20"/>
    <mergeCell ref="C19:C20"/>
    <mergeCell ref="D19:AJ19"/>
    <mergeCell ref="AK19:AK20"/>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07A7B-293E-436C-91A2-93B28047BA6B}">
  <dimension ref="A1:AM20"/>
  <sheetViews>
    <sheetView workbookViewId="0">
      <pane xSplit="5" ySplit="5" topLeftCell="F6" activePane="bottomRight" state="frozen"/>
      <selection activeCell="AM25" sqref="AM25"/>
      <selection pane="topRight" activeCell="AM25" sqref="AM25"/>
      <selection pane="bottomLeft" activeCell="AM25" sqref="AM25"/>
      <selection pane="bottomRight" activeCell="AM20" sqref="A20:AM20"/>
    </sheetView>
  </sheetViews>
  <sheetFormatPr defaultRowHeight="15.75" x14ac:dyDescent="0.3"/>
  <cols>
    <col min="1" max="1" width="28.44140625" bestFit="1" customWidth="1"/>
    <col min="3" max="3" width="11.77734375" customWidth="1"/>
    <col min="4" max="4" width="11.77734375" style="162" customWidth="1"/>
    <col min="5" max="37" width="10.77734375" customWidth="1"/>
    <col min="38" max="38" width="11" bestFit="1" customWidth="1"/>
  </cols>
  <sheetData>
    <row r="1" spans="1:39" x14ac:dyDescent="0.3">
      <c r="A1" s="22" t="s">
        <v>177</v>
      </c>
    </row>
    <row r="2" spans="1:39" x14ac:dyDescent="0.3">
      <c r="A2" s="22"/>
    </row>
    <row r="3" spans="1:39" x14ac:dyDescent="0.3">
      <c r="A3" s="22"/>
    </row>
    <row r="4" spans="1:39" ht="15.75" customHeight="1" x14ac:dyDescent="0.3">
      <c r="A4" s="202" t="s">
        <v>2</v>
      </c>
      <c r="B4" s="202" t="s">
        <v>0</v>
      </c>
      <c r="C4" s="202" t="s">
        <v>60</v>
      </c>
      <c r="D4" s="202" t="s">
        <v>346</v>
      </c>
      <c r="E4" s="213" t="s">
        <v>61</v>
      </c>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08" t="s">
        <v>1</v>
      </c>
    </row>
    <row r="5" spans="1:39" x14ac:dyDescent="0.3">
      <c r="A5" s="203"/>
      <c r="B5" s="203"/>
      <c r="C5" s="203"/>
      <c r="D5" s="206"/>
      <c r="E5" s="1">
        <v>2018</v>
      </c>
      <c r="F5" s="1">
        <v>2019</v>
      </c>
      <c r="G5" s="1">
        <v>2020</v>
      </c>
      <c r="H5" s="1">
        <v>2021</v>
      </c>
      <c r="I5" s="1">
        <v>2022</v>
      </c>
      <c r="J5" s="1">
        <v>2023</v>
      </c>
      <c r="K5" s="1">
        <v>2024</v>
      </c>
      <c r="L5" s="1">
        <v>2025</v>
      </c>
      <c r="M5" s="1">
        <v>2026</v>
      </c>
      <c r="N5" s="1">
        <v>2027</v>
      </c>
      <c r="O5" s="1">
        <v>2028</v>
      </c>
      <c r="P5" s="1">
        <v>2029</v>
      </c>
      <c r="Q5" s="1">
        <v>2030</v>
      </c>
      <c r="R5" s="1">
        <v>2031</v>
      </c>
      <c r="S5" s="1">
        <v>2032</v>
      </c>
      <c r="T5" s="1">
        <v>2033</v>
      </c>
      <c r="U5" s="1">
        <v>2034</v>
      </c>
      <c r="V5" s="1">
        <v>2035</v>
      </c>
      <c r="W5" s="1">
        <v>2036</v>
      </c>
      <c r="X5" s="1">
        <v>2037</v>
      </c>
      <c r="Y5" s="1">
        <v>2038</v>
      </c>
      <c r="Z5" s="1">
        <v>2039</v>
      </c>
      <c r="AA5" s="1">
        <v>2040</v>
      </c>
      <c r="AB5" s="1">
        <v>2041</v>
      </c>
      <c r="AC5" s="1">
        <v>2042</v>
      </c>
      <c r="AD5" s="1">
        <v>2043</v>
      </c>
      <c r="AE5" s="1">
        <v>2044</v>
      </c>
      <c r="AF5" s="1">
        <v>2045</v>
      </c>
      <c r="AG5" s="1">
        <v>2046</v>
      </c>
      <c r="AH5" s="1">
        <v>2047</v>
      </c>
      <c r="AI5" s="1">
        <v>2048</v>
      </c>
      <c r="AJ5" s="1">
        <v>2049</v>
      </c>
      <c r="AK5" s="1">
        <v>2050</v>
      </c>
      <c r="AL5" s="209"/>
    </row>
    <row r="6" spans="1:39" x14ac:dyDescent="0.3">
      <c r="A6" s="10" t="s">
        <v>168</v>
      </c>
      <c r="B6" s="23">
        <v>18</v>
      </c>
      <c r="C6" s="11">
        <v>42.108518282434972</v>
      </c>
      <c r="D6" s="170">
        <v>1</v>
      </c>
      <c r="E6" s="59">
        <v>42.108518282434972</v>
      </c>
      <c r="F6" s="59">
        <v>42.108518282434972</v>
      </c>
      <c r="G6" s="59">
        <v>42.108518282434972</v>
      </c>
      <c r="H6" s="59">
        <v>42.108518282434972</v>
      </c>
      <c r="I6" s="59">
        <v>42.108518282434972</v>
      </c>
      <c r="J6" s="59">
        <v>42.108518282434972</v>
      </c>
      <c r="K6" s="59">
        <v>42.108518282434972</v>
      </c>
      <c r="L6" s="59">
        <v>42.108518282434972</v>
      </c>
      <c r="M6" s="59">
        <v>42.108518282434972</v>
      </c>
      <c r="N6" s="59">
        <v>42.108518282434972</v>
      </c>
      <c r="O6" s="59">
        <v>42.108518282434972</v>
      </c>
      <c r="P6" s="59">
        <v>42.108518282434972</v>
      </c>
      <c r="Q6" s="59">
        <v>42.108518282434972</v>
      </c>
      <c r="R6" s="59">
        <v>42.108518282434972</v>
      </c>
      <c r="S6" s="59">
        <v>42.108518282434972</v>
      </c>
      <c r="T6" s="59">
        <v>42.108518282434972</v>
      </c>
      <c r="U6" s="59">
        <v>42.108518282434972</v>
      </c>
      <c r="V6" s="59">
        <v>42.108518282434972</v>
      </c>
      <c r="W6" s="59">
        <v>0</v>
      </c>
      <c r="X6" s="59">
        <v>0</v>
      </c>
      <c r="Y6" s="59">
        <v>0</v>
      </c>
      <c r="Z6" s="59">
        <v>0</v>
      </c>
      <c r="AA6" s="59">
        <v>0</v>
      </c>
      <c r="AB6" s="59">
        <v>0</v>
      </c>
      <c r="AC6" s="59">
        <v>0</v>
      </c>
      <c r="AD6" s="59">
        <v>0</v>
      </c>
      <c r="AE6" s="59">
        <v>0</v>
      </c>
      <c r="AF6" s="59">
        <v>0</v>
      </c>
      <c r="AG6" s="59">
        <v>0</v>
      </c>
      <c r="AH6" s="59">
        <v>0</v>
      </c>
      <c r="AI6" s="59">
        <v>0</v>
      </c>
      <c r="AJ6" s="59">
        <v>0</v>
      </c>
      <c r="AK6" s="59">
        <v>0</v>
      </c>
      <c r="AL6" s="105">
        <f t="shared" ref="AL6:AL14" si="0">SUM(E6:AK6)</f>
        <v>757.9533290838292</v>
      </c>
      <c r="AM6" s="89"/>
    </row>
    <row r="7" spans="1:39" x14ac:dyDescent="0.3">
      <c r="A7" s="10" t="s">
        <v>169</v>
      </c>
      <c r="B7" s="23">
        <v>25</v>
      </c>
      <c r="C7" s="11">
        <v>354.56927896718599</v>
      </c>
      <c r="D7" s="170">
        <v>1</v>
      </c>
      <c r="E7" s="59">
        <v>354.56927896718599</v>
      </c>
      <c r="F7" s="59">
        <v>354.56927896718599</v>
      </c>
      <c r="G7" s="59">
        <v>354.56927896718599</v>
      </c>
      <c r="H7" s="59">
        <v>354.56927896718599</v>
      </c>
      <c r="I7" s="59">
        <v>354.56927896718599</v>
      </c>
      <c r="J7" s="59">
        <v>354.56927896718599</v>
      </c>
      <c r="K7" s="59">
        <v>354.56927896718599</v>
      </c>
      <c r="L7" s="59">
        <v>354.56927896718599</v>
      </c>
      <c r="M7" s="59">
        <v>354.56927896718599</v>
      </c>
      <c r="N7" s="59">
        <v>354.56927896718599</v>
      </c>
      <c r="O7" s="59">
        <v>354.56927896718599</v>
      </c>
      <c r="P7" s="59">
        <v>354.56927896718599</v>
      </c>
      <c r="Q7" s="59">
        <v>354.56927896718599</v>
      </c>
      <c r="R7" s="59">
        <v>354.56927896718599</v>
      </c>
      <c r="S7" s="59">
        <v>354.56927896718599</v>
      </c>
      <c r="T7" s="59">
        <v>354.56927896718599</v>
      </c>
      <c r="U7" s="59">
        <v>354.56927896718599</v>
      </c>
      <c r="V7" s="59">
        <v>354.56927896718599</v>
      </c>
      <c r="W7" s="59">
        <v>354.56927896718599</v>
      </c>
      <c r="X7" s="59">
        <v>354.56927896718599</v>
      </c>
      <c r="Y7" s="59">
        <v>354.56927896718599</v>
      </c>
      <c r="Z7" s="59">
        <v>354.56927896718599</v>
      </c>
      <c r="AA7" s="59">
        <v>354.56927896718599</v>
      </c>
      <c r="AB7" s="59">
        <v>354.56927896718599</v>
      </c>
      <c r="AC7" s="59">
        <v>354.56927896718599</v>
      </c>
      <c r="AD7" s="59">
        <v>0</v>
      </c>
      <c r="AE7" s="59">
        <v>0</v>
      </c>
      <c r="AF7" s="59">
        <v>0</v>
      </c>
      <c r="AG7" s="59">
        <v>0</v>
      </c>
      <c r="AH7" s="59">
        <v>0</v>
      </c>
      <c r="AI7" s="59">
        <v>0</v>
      </c>
      <c r="AJ7" s="59">
        <v>0</v>
      </c>
      <c r="AK7" s="59">
        <v>0</v>
      </c>
      <c r="AL7" s="105">
        <f t="shared" si="0"/>
        <v>8864.2319741796491</v>
      </c>
      <c r="AM7" s="89"/>
    </row>
    <row r="8" spans="1:39" x14ac:dyDescent="0.3">
      <c r="A8" s="10" t="s">
        <v>170</v>
      </c>
      <c r="B8" s="23">
        <v>10</v>
      </c>
      <c r="C8" s="11">
        <v>5.0344000000000007</v>
      </c>
      <c r="D8" s="170">
        <v>1</v>
      </c>
      <c r="E8" s="59">
        <v>5.0344000000000007</v>
      </c>
      <c r="F8" s="59">
        <v>5.0344000000000007</v>
      </c>
      <c r="G8" s="59">
        <v>5.0344000000000007</v>
      </c>
      <c r="H8" s="59">
        <v>5.0344000000000007</v>
      </c>
      <c r="I8" s="59">
        <v>5.0344000000000007</v>
      </c>
      <c r="J8" s="59">
        <v>5.0344000000000007</v>
      </c>
      <c r="K8" s="59">
        <v>5.0344000000000007</v>
      </c>
      <c r="L8" s="59">
        <v>5.0344000000000007</v>
      </c>
      <c r="M8" s="59">
        <v>5.0344000000000007</v>
      </c>
      <c r="N8" s="59">
        <v>5.0344000000000007</v>
      </c>
      <c r="O8" s="59">
        <v>0</v>
      </c>
      <c r="P8" s="59">
        <v>0</v>
      </c>
      <c r="Q8" s="59">
        <v>0</v>
      </c>
      <c r="R8" s="59">
        <v>0</v>
      </c>
      <c r="S8" s="59">
        <v>0</v>
      </c>
      <c r="T8" s="59">
        <v>0</v>
      </c>
      <c r="U8" s="59">
        <v>0</v>
      </c>
      <c r="V8" s="59">
        <v>0</v>
      </c>
      <c r="W8" s="59">
        <v>0</v>
      </c>
      <c r="X8" s="59">
        <v>0</v>
      </c>
      <c r="Y8" s="59">
        <v>0</v>
      </c>
      <c r="Z8" s="59">
        <v>0</v>
      </c>
      <c r="AA8" s="59">
        <v>0</v>
      </c>
      <c r="AB8" s="59">
        <v>0</v>
      </c>
      <c r="AC8" s="59">
        <v>0</v>
      </c>
      <c r="AD8" s="59">
        <v>0</v>
      </c>
      <c r="AE8" s="59">
        <v>0</v>
      </c>
      <c r="AF8" s="59">
        <v>0</v>
      </c>
      <c r="AG8" s="59">
        <v>0</v>
      </c>
      <c r="AH8" s="59">
        <v>0</v>
      </c>
      <c r="AI8" s="59">
        <v>0</v>
      </c>
      <c r="AJ8" s="59">
        <v>0</v>
      </c>
      <c r="AK8" s="59">
        <v>0</v>
      </c>
      <c r="AL8" s="105">
        <f t="shared" si="0"/>
        <v>50.344000000000001</v>
      </c>
      <c r="AM8" s="89"/>
    </row>
    <row r="9" spans="1:39" x14ac:dyDescent="0.3">
      <c r="A9" s="10" t="s">
        <v>175</v>
      </c>
      <c r="B9" s="23">
        <v>14</v>
      </c>
      <c r="C9" s="11">
        <v>5.1467000000000001</v>
      </c>
      <c r="D9" s="170">
        <v>1</v>
      </c>
      <c r="E9" s="59">
        <v>5.1467000000000001</v>
      </c>
      <c r="F9" s="59">
        <v>5.1467000000000001</v>
      </c>
      <c r="G9" s="59">
        <v>5.1467000000000001</v>
      </c>
      <c r="H9" s="59">
        <v>5.1467000000000001</v>
      </c>
      <c r="I9" s="59">
        <v>5.1467000000000001</v>
      </c>
      <c r="J9" s="59">
        <v>5.1467000000000001</v>
      </c>
      <c r="K9" s="59">
        <v>5.1467000000000001</v>
      </c>
      <c r="L9" s="59">
        <v>5.1467000000000001</v>
      </c>
      <c r="M9" s="59">
        <v>5.1467000000000001</v>
      </c>
      <c r="N9" s="59">
        <v>5.1467000000000001</v>
      </c>
      <c r="O9" s="59">
        <v>5.1467000000000001</v>
      </c>
      <c r="P9" s="59">
        <v>5.1467000000000001</v>
      </c>
      <c r="Q9" s="59">
        <v>5.1467000000000001</v>
      </c>
      <c r="R9" s="59">
        <v>5.1467000000000001</v>
      </c>
      <c r="S9" s="59">
        <v>0</v>
      </c>
      <c r="T9" s="59">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L9" s="105">
        <f t="shared" si="0"/>
        <v>72.05380000000001</v>
      </c>
      <c r="AM9" s="89"/>
    </row>
    <row r="10" spans="1:39" x14ac:dyDescent="0.3">
      <c r="A10" s="183" t="s">
        <v>257</v>
      </c>
      <c r="B10" s="23">
        <v>13</v>
      </c>
      <c r="C10" s="11">
        <v>3.2143999999999999</v>
      </c>
      <c r="D10" s="170">
        <v>1</v>
      </c>
      <c r="E10" s="59">
        <v>3.2143999999999999</v>
      </c>
      <c r="F10" s="59">
        <v>3.2143999999999999</v>
      </c>
      <c r="G10" s="59">
        <v>3.2143999999999999</v>
      </c>
      <c r="H10" s="59">
        <v>3.2143999999999999</v>
      </c>
      <c r="I10" s="59">
        <v>3.2143999999999999</v>
      </c>
      <c r="J10" s="59">
        <v>3.2143999999999999</v>
      </c>
      <c r="K10" s="59">
        <v>3.2143999999999999</v>
      </c>
      <c r="L10" s="59">
        <v>3.2143999999999999</v>
      </c>
      <c r="M10" s="59">
        <v>3.2143999999999999</v>
      </c>
      <c r="N10" s="59">
        <v>3.2143999999999999</v>
      </c>
      <c r="O10" s="59">
        <v>3.2143999999999999</v>
      </c>
      <c r="P10" s="59">
        <v>3.2143999999999999</v>
      </c>
      <c r="Q10" s="59">
        <v>3.2143999999999999</v>
      </c>
      <c r="R10" s="59">
        <v>0</v>
      </c>
      <c r="S10" s="59">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105">
        <f t="shared" si="0"/>
        <v>41.787199999999999</v>
      </c>
      <c r="AM10" s="89"/>
    </row>
    <row r="11" spans="1:39" x14ac:dyDescent="0.3">
      <c r="A11" s="10" t="s">
        <v>173</v>
      </c>
      <c r="B11" s="23">
        <v>15</v>
      </c>
      <c r="C11" s="11">
        <v>304.63110116424792</v>
      </c>
      <c r="D11" s="170">
        <v>1</v>
      </c>
      <c r="E11" s="59">
        <v>304.63110116424792</v>
      </c>
      <c r="F11" s="59">
        <v>304.63110116424792</v>
      </c>
      <c r="G11" s="59">
        <v>304.63110116424792</v>
      </c>
      <c r="H11" s="59">
        <v>304.63110116424792</v>
      </c>
      <c r="I11" s="59">
        <v>304.63110116424792</v>
      </c>
      <c r="J11" s="59">
        <v>304.63110116424792</v>
      </c>
      <c r="K11" s="59">
        <v>304.63110116424792</v>
      </c>
      <c r="L11" s="59">
        <v>304.63110116424792</v>
      </c>
      <c r="M11" s="59">
        <v>304.63110116424792</v>
      </c>
      <c r="N11" s="59">
        <v>304.63110116424792</v>
      </c>
      <c r="O11" s="59">
        <v>304.63110116424792</v>
      </c>
      <c r="P11" s="59">
        <v>304.63110116424792</v>
      </c>
      <c r="Q11" s="59">
        <v>304.63110116424792</v>
      </c>
      <c r="R11" s="59">
        <v>304.63110116424792</v>
      </c>
      <c r="S11" s="59">
        <v>304.63110116424792</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105">
        <f t="shared" si="0"/>
        <v>4569.4665174637194</v>
      </c>
      <c r="AM11" s="89"/>
    </row>
    <row r="12" spans="1:39" x14ac:dyDescent="0.3">
      <c r="A12" s="10" t="s">
        <v>171</v>
      </c>
      <c r="B12" s="23">
        <v>10</v>
      </c>
      <c r="C12" s="11">
        <v>92.193694817400001</v>
      </c>
      <c r="D12" s="170">
        <v>1</v>
      </c>
      <c r="E12" s="59">
        <v>92.193694817400001</v>
      </c>
      <c r="F12" s="59">
        <v>92.193694817400001</v>
      </c>
      <c r="G12" s="59">
        <v>92.193694817400001</v>
      </c>
      <c r="H12" s="59">
        <v>92.193694817400001</v>
      </c>
      <c r="I12" s="59">
        <v>92.193694817400001</v>
      </c>
      <c r="J12" s="59">
        <v>92.193694817400001</v>
      </c>
      <c r="K12" s="59">
        <v>92.193694817400001</v>
      </c>
      <c r="L12" s="59">
        <v>92.193694817400001</v>
      </c>
      <c r="M12" s="59">
        <v>92.193694817400001</v>
      </c>
      <c r="N12" s="59">
        <v>92.193694817400001</v>
      </c>
      <c r="O12" s="59">
        <v>0</v>
      </c>
      <c r="P12" s="59">
        <v>0</v>
      </c>
      <c r="Q12" s="59">
        <v>0</v>
      </c>
      <c r="R12" s="59">
        <v>0</v>
      </c>
      <c r="S12" s="59">
        <v>0</v>
      </c>
      <c r="T12" s="59">
        <v>0</v>
      </c>
      <c r="U12" s="59">
        <v>0</v>
      </c>
      <c r="V12" s="59">
        <v>0</v>
      </c>
      <c r="W12" s="59">
        <v>0</v>
      </c>
      <c r="X12" s="59">
        <v>0</v>
      </c>
      <c r="Y12" s="59">
        <v>0</v>
      </c>
      <c r="Z12" s="59">
        <v>0</v>
      </c>
      <c r="AA12" s="59">
        <v>0</v>
      </c>
      <c r="AB12" s="59">
        <v>0</v>
      </c>
      <c r="AC12" s="59">
        <v>0</v>
      </c>
      <c r="AD12" s="59">
        <v>0</v>
      </c>
      <c r="AE12" s="59">
        <v>0</v>
      </c>
      <c r="AF12" s="59">
        <v>0</v>
      </c>
      <c r="AG12" s="59">
        <v>0</v>
      </c>
      <c r="AH12" s="59">
        <v>0</v>
      </c>
      <c r="AI12" s="59">
        <v>0</v>
      </c>
      <c r="AJ12" s="59">
        <v>0</v>
      </c>
      <c r="AK12" s="59">
        <v>0</v>
      </c>
      <c r="AL12" s="105">
        <f t="shared" si="0"/>
        <v>921.93694817400001</v>
      </c>
      <c r="AM12" s="89"/>
    </row>
    <row r="13" spans="1:39" x14ac:dyDescent="0.3">
      <c r="A13" s="10" t="s">
        <v>172</v>
      </c>
      <c r="B13" s="23">
        <v>12</v>
      </c>
      <c r="C13" s="11">
        <v>13.114560000000012</v>
      </c>
      <c r="D13" s="170">
        <v>1</v>
      </c>
      <c r="E13" s="59">
        <v>13.114560000000012</v>
      </c>
      <c r="F13" s="59">
        <v>13.114560000000012</v>
      </c>
      <c r="G13" s="59">
        <v>13.114560000000012</v>
      </c>
      <c r="H13" s="59">
        <v>13.114560000000012</v>
      </c>
      <c r="I13" s="59">
        <v>13.114560000000012</v>
      </c>
      <c r="J13" s="59">
        <v>13.114560000000012</v>
      </c>
      <c r="K13" s="59">
        <v>13.114560000000012</v>
      </c>
      <c r="L13" s="59">
        <v>13.114560000000012</v>
      </c>
      <c r="M13" s="59">
        <v>13.114560000000012</v>
      </c>
      <c r="N13" s="59">
        <v>13.114560000000012</v>
      </c>
      <c r="O13" s="59">
        <v>13.114560000000012</v>
      </c>
      <c r="P13" s="59">
        <v>13.114560000000012</v>
      </c>
      <c r="Q13" s="59">
        <v>0</v>
      </c>
      <c r="R13" s="59">
        <v>0</v>
      </c>
      <c r="S13" s="59">
        <v>0</v>
      </c>
      <c r="T13" s="59">
        <v>0</v>
      </c>
      <c r="U13" s="59">
        <v>0</v>
      </c>
      <c r="V13" s="59">
        <v>0</v>
      </c>
      <c r="W13" s="59">
        <v>0</v>
      </c>
      <c r="X13" s="59">
        <v>0</v>
      </c>
      <c r="Y13" s="59">
        <v>0</v>
      </c>
      <c r="Z13" s="59">
        <v>0</v>
      </c>
      <c r="AA13" s="59">
        <v>0</v>
      </c>
      <c r="AB13" s="59">
        <v>0</v>
      </c>
      <c r="AC13" s="59">
        <v>0</v>
      </c>
      <c r="AD13" s="59">
        <v>0</v>
      </c>
      <c r="AE13" s="59">
        <v>0</v>
      </c>
      <c r="AF13" s="59">
        <v>0</v>
      </c>
      <c r="AG13" s="59">
        <v>0</v>
      </c>
      <c r="AH13" s="59">
        <v>0</v>
      </c>
      <c r="AI13" s="59">
        <v>0</v>
      </c>
      <c r="AJ13" s="59">
        <v>0</v>
      </c>
      <c r="AK13" s="59">
        <v>0</v>
      </c>
      <c r="AL13" s="105">
        <f t="shared" si="0"/>
        <v>157.37472000000014</v>
      </c>
      <c r="AM13" s="89"/>
    </row>
    <row r="14" spans="1:39" x14ac:dyDescent="0.3">
      <c r="A14" s="10" t="s">
        <v>174</v>
      </c>
      <c r="B14" s="23">
        <v>14</v>
      </c>
      <c r="C14" s="11">
        <v>5.6152888572527253</v>
      </c>
      <c r="D14" s="170">
        <v>1</v>
      </c>
      <c r="E14" s="59">
        <v>5.6152888572527253</v>
      </c>
      <c r="F14" s="59">
        <v>5.6152888572527253</v>
      </c>
      <c r="G14" s="59">
        <v>5.6152888572527253</v>
      </c>
      <c r="H14" s="59">
        <v>5.6152888572527253</v>
      </c>
      <c r="I14" s="59">
        <v>5.6152888572527253</v>
      </c>
      <c r="J14" s="59">
        <v>5.6152888572527253</v>
      </c>
      <c r="K14" s="59">
        <v>5.6152888572527253</v>
      </c>
      <c r="L14" s="59">
        <v>5.6152888572527253</v>
      </c>
      <c r="M14" s="59">
        <v>5.6152888572527253</v>
      </c>
      <c r="N14" s="59">
        <v>5.6152888572527253</v>
      </c>
      <c r="O14" s="59">
        <v>5.6152888572527253</v>
      </c>
      <c r="P14" s="59">
        <v>5.6152888572527253</v>
      </c>
      <c r="Q14" s="59">
        <v>5.6152888572527253</v>
      </c>
      <c r="R14" s="59">
        <v>5.6152888572527253</v>
      </c>
      <c r="S14" s="59">
        <v>0</v>
      </c>
      <c r="T14" s="59">
        <v>0</v>
      </c>
      <c r="U14" s="59">
        <v>0</v>
      </c>
      <c r="V14" s="59">
        <v>0</v>
      </c>
      <c r="W14" s="59">
        <v>0</v>
      </c>
      <c r="X14" s="59">
        <v>0</v>
      </c>
      <c r="Y14" s="59">
        <v>0</v>
      </c>
      <c r="Z14" s="59">
        <v>0</v>
      </c>
      <c r="AA14" s="59">
        <v>0</v>
      </c>
      <c r="AB14" s="59">
        <v>0</v>
      </c>
      <c r="AC14" s="59">
        <v>0</v>
      </c>
      <c r="AD14" s="59">
        <v>0</v>
      </c>
      <c r="AE14" s="59">
        <v>0</v>
      </c>
      <c r="AF14" s="59">
        <v>0</v>
      </c>
      <c r="AG14" s="59">
        <v>0</v>
      </c>
      <c r="AH14" s="59">
        <v>0</v>
      </c>
      <c r="AI14" s="59">
        <v>0</v>
      </c>
      <c r="AJ14" s="59">
        <v>0</v>
      </c>
      <c r="AK14" s="59">
        <v>0</v>
      </c>
      <c r="AL14" s="105">
        <f t="shared" si="0"/>
        <v>78.614044001538133</v>
      </c>
      <c r="AM14" s="89"/>
    </row>
    <row r="15" spans="1:39" x14ac:dyDescent="0.3">
      <c r="A15" s="12" t="s">
        <v>37</v>
      </c>
      <c r="B15" s="13"/>
      <c r="C15" s="14">
        <f t="shared" ref="C15:AL15" si="1">SUM(C6:C14)</f>
        <v>825.62794208852165</v>
      </c>
      <c r="D15" s="182">
        <f>E15/C15</f>
        <v>1</v>
      </c>
      <c r="E15" s="107">
        <f t="shared" si="1"/>
        <v>825.62794208852165</v>
      </c>
      <c r="F15" s="107">
        <f t="shared" si="1"/>
        <v>825.62794208852165</v>
      </c>
      <c r="G15" s="107">
        <f t="shared" si="1"/>
        <v>825.62794208852165</v>
      </c>
      <c r="H15" s="107">
        <f t="shared" si="1"/>
        <v>825.62794208852165</v>
      </c>
      <c r="I15" s="107">
        <f t="shared" si="1"/>
        <v>825.62794208852165</v>
      </c>
      <c r="J15" s="107">
        <f t="shared" si="1"/>
        <v>825.62794208852165</v>
      </c>
      <c r="K15" s="107">
        <f t="shared" si="1"/>
        <v>825.62794208852165</v>
      </c>
      <c r="L15" s="107">
        <f t="shared" si="1"/>
        <v>825.62794208852165</v>
      </c>
      <c r="M15" s="107">
        <f t="shared" si="1"/>
        <v>825.62794208852165</v>
      </c>
      <c r="N15" s="107">
        <f t="shared" si="1"/>
        <v>825.62794208852165</v>
      </c>
      <c r="O15" s="107">
        <f t="shared" si="1"/>
        <v>728.39984727112164</v>
      </c>
      <c r="P15" s="107">
        <f t="shared" si="1"/>
        <v>728.39984727112164</v>
      </c>
      <c r="Q15" s="107">
        <f t="shared" si="1"/>
        <v>715.28528727112166</v>
      </c>
      <c r="R15" s="107">
        <f t="shared" si="1"/>
        <v>712.07088727112171</v>
      </c>
      <c r="S15" s="107">
        <f t="shared" si="1"/>
        <v>701.30889841386897</v>
      </c>
      <c r="T15" s="107">
        <f t="shared" si="1"/>
        <v>396.67779724962099</v>
      </c>
      <c r="U15" s="107">
        <f t="shared" si="1"/>
        <v>396.67779724962099</v>
      </c>
      <c r="V15" s="107">
        <f t="shared" si="1"/>
        <v>396.67779724962099</v>
      </c>
      <c r="W15" s="107">
        <f t="shared" si="1"/>
        <v>354.56927896718599</v>
      </c>
      <c r="X15" s="107">
        <f t="shared" si="1"/>
        <v>354.56927896718599</v>
      </c>
      <c r="Y15" s="107">
        <f t="shared" si="1"/>
        <v>354.56927896718599</v>
      </c>
      <c r="Z15" s="107">
        <f t="shared" si="1"/>
        <v>354.56927896718599</v>
      </c>
      <c r="AA15" s="107">
        <f t="shared" si="1"/>
        <v>354.56927896718599</v>
      </c>
      <c r="AB15" s="107">
        <f t="shared" si="1"/>
        <v>354.56927896718599</v>
      </c>
      <c r="AC15" s="107">
        <f t="shared" si="1"/>
        <v>354.56927896718599</v>
      </c>
      <c r="AD15" s="107">
        <f t="shared" si="1"/>
        <v>0</v>
      </c>
      <c r="AE15" s="107">
        <f t="shared" si="1"/>
        <v>0</v>
      </c>
      <c r="AF15" s="107">
        <f t="shared" si="1"/>
        <v>0</v>
      </c>
      <c r="AG15" s="107">
        <f t="shared" si="1"/>
        <v>0</v>
      </c>
      <c r="AH15" s="107">
        <f t="shared" si="1"/>
        <v>0</v>
      </c>
      <c r="AI15" s="107">
        <f t="shared" si="1"/>
        <v>0</v>
      </c>
      <c r="AJ15" s="107">
        <f t="shared" si="1"/>
        <v>0</v>
      </c>
      <c r="AK15" s="107">
        <f t="shared" si="1"/>
        <v>0</v>
      </c>
      <c r="AL15" s="107">
        <f t="shared" si="1"/>
        <v>15513.762532902736</v>
      </c>
    </row>
    <row r="16" spans="1:39" x14ac:dyDescent="0.3">
      <c r="A16" s="4" t="s">
        <v>38</v>
      </c>
      <c r="B16" s="5"/>
      <c r="C16" s="6"/>
      <c r="D16" s="6"/>
      <c r="E16" s="64">
        <v>0</v>
      </c>
      <c r="F16" s="64">
        <f>$E15-F15</f>
        <v>0</v>
      </c>
      <c r="G16" s="64">
        <f t="shared" ref="G16:AK16" si="2">$E15-G15</f>
        <v>0</v>
      </c>
      <c r="H16" s="64">
        <f t="shared" si="2"/>
        <v>0</v>
      </c>
      <c r="I16" s="64">
        <f t="shared" si="2"/>
        <v>0</v>
      </c>
      <c r="J16" s="64">
        <f t="shared" si="2"/>
        <v>0</v>
      </c>
      <c r="K16" s="64">
        <f t="shared" si="2"/>
        <v>0</v>
      </c>
      <c r="L16" s="64">
        <f t="shared" si="2"/>
        <v>0</v>
      </c>
      <c r="M16" s="64">
        <f t="shared" si="2"/>
        <v>0</v>
      </c>
      <c r="N16" s="64">
        <f t="shared" si="2"/>
        <v>0</v>
      </c>
      <c r="O16" s="64">
        <f t="shared" si="2"/>
        <v>97.228094817400006</v>
      </c>
      <c r="P16" s="64">
        <f t="shared" si="2"/>
        <v>97.228094817400006</v>
      </c>
      <c r="Q16" s="64">
        <f t="shared" si="2"/>
        <v>110.34265481739999</v>
      </c>
      <c r="R16" s="64">
        <f t="shared" si="2"/>
        <v>113.55705481739994</v>
      </c>
      <c r="S16" s="64">
        <f t="shared" si="2"/>
        <v>124.31904367465268</v>
      </c>
      <c r="T16" s="64">
        <f t="shared" si="2"/>
        <v>428.95014483890066</v>
      </c>
      <c r="U16" s="64">
        <f t="shared" si="2"/>
        <v>428.95014483890066</v>
      </c>
      <c r="V16" s="64">
        <f t="shared" si="2"/>
        <v>428.95014483890066</v>
      </c>
      <c r="W16" s="64">
        <f t="shared" si="2"/>
        <v>471.05866312133566</v>
      </c>
      <c r="X16" s="64">
        <f t="shared" si="2"/>
        <v>471.05866312133566</v>
      </c>
      <c r="Y16" s="64">
        <f t="shared" si="2"/>
        <v>471.05866312133566</v>
      </c>
      <c r="Z16" s="64">
        <f t="shared" si="2"/>
        <v>471.05866312133566</v>
      </c>
      <c r="AA16" s="64">
        <f t="shared" si="2"/>
        <v>471.05866312133566</v>
      </c>
      <c r="AB16" s="64">
        <f t="shared" si="2"/>
        <v>471.05866312133566</v>
      </c>
      <c r="AC16" s="64">
        <f t="shared" si="2"/>
        <v>471.05866312133566</v>
      </c>
      <c r="AD16" s="64">
        <f t="shared" si="2"/>
        <v>825.62794208852165</v>
      </c>
      <c r="AE16" s="64">
        <f t="shared" si="2"/>
        <v>825.62794208852165</v>
      </c>
      <c r="AF16" s="64">
        <f t="shared" si="2"/>
        <v>825.62794208852165</v>
      </c>
      <c r="AG16" s="64">
        <f t="shared" si="2"/>
        <v>825.62794208852165</v>
      </c>
      <c r="AH16" s="64">
        <f t="shared" si="2"/>
        <v>825.62794208852165</v>
      </c>
      <c r="AI16" s="64">
        <f t="shared" si="2"/>
        <v>825.62794208852165</v>
      </c>
      <c r="AJ16" s="64">
        <f t="shared" si="2"/>
        <v>825.62794208852165</v>
      </c>
      <c r="AK16" s="64">
        <f t="shared" si="2"/>
        <v>825.62794208852165</v>
      </c>
      <c r="AL16" s="64"/>
    </row>
    <row r="17" spans="1:5" x14ac:dyDescent="0.3">
      <c r="A17" s="7" t="s">
        <v>3</v>
      </c>
      <c r="B17" s="24">
        <f>SUMPRODUCT(B6:B14,C6:C14)/C15</f>
        <v>18.790258592337455</v>
      </c>
    </row>
    <row r="19" spans="1:5" x14ac:dyDescent="0.3">
      <c r="A19" s="210" t="s">
        <v>5</v>
      </c>
      <c r="B19" s="211"/>
      <c r="C19" s="211"/>
      <c r="D19" s="211"/>
      <c r="E19" s="211"/>
    </row>
    <row r="20" spans="1:5" ht="33" customHeight="1" x14ac:dyDescent="0.3">
      <c r="A20" s="212"/>
      <c r="B20" s="212"/>
      <c r="C20" s="212"/>
      <c r="D20" s="212"/>
      <c r="E20" s="212"/>
    </row>
  </sheetData>
  <mergeCells count="8">
    <mergeCell ref="AL4:AL5"/>
    <mergeCell ref="A19:E19"/>
    <mergeCell ref="A20:E20"/>
    <mergeCell ref="A4:A5"/>
    <mergeCell ref="B4:B5"/>
    <mergeCell ref="C4:C5"/>
    <mergeCell ref="E4:AK4"/>
    <mergeCell ref="D4:D5"/>
  </mergeCells>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9A913-DD14-4C31-8E82-89231F19D400}">
  <dimension ref="A1:AK64"/>
  <sheetViews>
    <sheetView workbookViewId="0">
      <pane xSplit="4" ySplit="1" topLeftCell="E2" activePane="bottomRight" state="frozen"/>
      <selection activeCell="AM25" sqref="AM25"/>
      <selection pane="topRight" activeCell="AM25" sqref="AM25"/>
      <selection pane="bottomLeft" activeCell="AM25" sqref="AM25"/>
      <selection pane="bottomRight" activeCell="AM55" sqref="A53:AM55"/>
    </sheetView>
  </sheetViews>
  <sheetFormatPr defaultRowHeight="15.75" x14ac:dyDescent="0.3"/>
  <cols>
    <col min="1" max="1" width="61" bestFit="1" customWidth="1"/>
    <col min="2" max="2" width="21" customWidth="1"/>
    <col min="4" max="5" width="13.33203125" customWidth="1"/>
    <col min="6" max="36" width="11.6640625" customWidth="1"/>
    <col min="37" max="37" width="14.21875" customWidth="1"/>
  </cols>
  <sheetData>
    <row r="1" spans="1:37" x14ac:dyDescent="0.3">
      <c r="A1" s="22" t="s">
        <v>155</v>
      </c>
      <c r="B1" s="22"/>
    </row>
    <row r="2" spans="1:37" x14ac:dyDescent="0.3">
      <c r="A2" s="22"/>
      <c r="B2" s="22"/>
    </row>
    <row r="3" spans="1:37" x14ac:dyDescent="0.3">
      <c r="A3" s="202" t="s">
        <v>2</v>
      </c>
      <c r="B3" s="202" t="s">
        <v>83</v>
      </c>
      <c r="C3" s="202" t="s">
        <v>0</v>
      </c>
      <c r="D3" s="202" t="s">
        <v>60</v>
      </c>
      <c r="E3" s="202" t="s">
        <v>346</v>
      </c>
      <c r="F3" s="213" t="s">
        <v>72</v>
      </c>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08" t="s">
        <v>1</v>
      </c>
    </row>
    <row r="4" spans="1:37" x14ac:dyDescent="0.3">
      <c r="A4" s="203"/>
      <c r="B4" s="206"/>
      <c r="C4" s="203"/>
      <c r="D4" s="203"/>
      <c r="E4" s="206"/>
      <c r="F4" s="1">
        <v>2018</v>
      </c>
      <c r="G4" s="1">
        <v>2019</v>
      </c>
      <c r="H4" s="1">
        <v>2020</v>
      </c>
      <c r="I4" s="1">
        <v>2021</v>
      </c>
      <c r="J4" s="1">
        <v>2022</v>
      </c>
      <c r="K4" s="1">
        <v>2023</v>
      </c>
      <c r="L4" s="1">
        <v>2024</v>
      </c>
      <c r="M4" s="1">
        <v>2025</v>
      </c>
      <c r="N4" s="1">
        <v>2026</v>
      </c>
      <c r="O4" s="1">
        <v>2027</v>
      </c>
      <c r="P4" s="1">
        <v>2028</v>
      </c>
      <c r="Q4" s="1">
        <v>2029</v>
      </c>
      <c r="R4" s="1">
        <v>2030</v>
      </c>
      <c r="S4" s="1">
        <v>2031</v>
      </c>
      <c r="T4" s="1">
        <v>2032</v>
      </c>
      <c r="U4" s="1">
        <v>2033</v>
      </c>
      <c r="V4" s="1">
        <v>2034</v>
      </c>
      <c r="W4" s="1">
        <v>2035</v>
      </c>
      <c r="X4" s="1">
        <v>2036</v>
      </c>
      <c r="Y4" s="1">
        <v>2037</v>
      </c>
      <c r="Z4" s="1">
        <v>2038</v>
      </c>
      <c r="AA4" s="1">
        <v>2039</v>
      </c>
      <c r="AB4" s="1">
        <v>2040</v>
      </c>
      <c r="AC4" s="1">
        <v>2041</v>
      </c>
      <c r="AD4" s="1">
        <v>2042</v>
      </c>
      <c r="AE4" s="1">
        <v>2043</v>
      </c>
      <c r="AF4" s="1">
        <v>2044</v>
      </c>
      <c r="AG4" s="1">
        <v>2045</v>
      </c>
      <c r="AH4" s="1">
        <v>2046</v>
      </c>
      <c r="AI4" s="1">
        <v>2047</v>
      </c>
      <c r="AJ4" s="1">
        <v>2048</v>
      </c>
      <c r="AK4" s="209"/>
    </row>
    <row r="5" spans="1:37" x14ac:dyDescent="0.3">
      <c r="A5" s="10" t="s">
        <v>103</v>
      </c>
      <c r="B5" s="84" t="s">
        <v>104</v>
      </c>
      <c r="C5" s="23">
        <v>15</v>
      </c>
      <c r="D5" s="100">
        <v>1046.1021096229999</v>
      </c>
      <c r="E5" s="145">
        <v>0.77800000000000036</v>
      </c>
      <c r="F5" s="100">
        <v>813.86744128669432</v>
      </c>
      <c r="G5" s="100">
        <v>725.177167121916</v>
      </c>
      <c r="H5" s="100">
        <v>725.177167121916</v>
      </c>
      <c r="I5" s="100">
        <v>725.177167121916</v>
      </c>
      <c r="J5" s="100">
        <v>725.177167121916</v>
      </c>
      <c r="K5" s="100">
        <v>725.177167121916</v>
      </c>
      <c r="L5" s="100">
        <v>725.177167121916</v>
      </c>
      <c r="M5" s="100">
        <v>725.177167121916</v>
      </c>
      <c r="N5" s="100">
        <v>725.177167121916</v>
      </c>
      <c r="O5" s="100">
        <v>725.177167121916</v>
      </c>
      <c r="P5" s="100">
        <v>725.177167121916</v>
      </c>
      <c r="Q5" s="100">
        <v>725.177167121916</v>
      </c>
      <c r="R5" s="100">
        <v>725.177167121916</v>
      </c>
      <c r="S5" s="100">
        <v>725.177167121916</v>
      </c>
      <c r="T5" s="100">
        <v>725.177167121916</v>
      </c>
      <c r="U5" s="100">
        <v>0</v>
      </c>
      <c r="V5" s="100">
        <v>0</v>
      </c>
      <c r="W5" s="100">
        <v>0</v>
      </c>
      <c r="X5" s="100">
        <v>0</v>
      </c>
      <c r="Y5" s="100">
        <v>0</v>
      </c>
      <c r="Z5" s="100">
        <v>0</v>
      </c>
      <c r="AA5" s="100">
        <v>0</v>
      </c>
      <c r="AB5" s="100">
        <v>0</v>
      </c>
      <c r="AC5" s="100">
        <v>0</v>
      </c>
      <c r="AD5" s="100">
        <v>0</v>
      </c>
      <c r="AE5" s="100">
        <v>0</v>
      </c>
      <c r="AF5" s="100">
        <v>0</v>
      </c>
      <c r="AG5" s="100">
        <v>0</v>
      </c>
      <c r="AH5" s="100">
        <v>0</v>
      </c>
      <c r="AI5" s="100">
        <v>0</v>
      </c>
      <c r="AJ5" s="100">
        <v>0</v>
      </c>
      <c r="AK5" s="108">
        <f>SUM(F5:AJ5)</f>
        <v>10966.347780993516</v>
      </c>
    </row>
    <row r="6" spans="1:37" x14ac:dyDescent="0.3">
      <c r="A6" s="10" t="s">
        <v>105</v>
      </c>
      <c r="B6" s="84" t="s">
        <v>104</v>
      </c>
      <c r="C6" s="23">
        <v>15</v>
      </c>
      <c r="D6" s="100">
        <v>175.64803866</v>
      </c>
      <c r="E6" s="145">
        <v>0.77799999999999969</v>
      </c>
      <c r="F6" s="100">
        <v>136.65417407747995</v>
      </c>
      <c r="G6" s="100">
        <v>108.02323904221196</v>
      </c>
      <c r="H6" s="100">
        <v>108.02323904221196</v>
      </c>
      <c r="I6" s="100">
        <v>108.02323904221196</v>
      </c>
      <c r="J6" s="100">
        <v>108.02323904221196</v>
      </c>
      <c r="K6" s="100">
        <v>108.02323904221196</v>
      </c>
      <c r="L6" s="100">
        <v>108.02323904221196</v>
      </c>
      <c r="M6" s="100">
        <v>108.02323904221196</v>
      </c>
      <c r="N6" s="100">
        <v>108.02323904221196</v>
      </c>
      <c r="O6" s="100">
        <v>108.02323904221196</v>
      </c>
      <c r="P6" s="100">
        <v>108.02323904221196</v>
      </c>
      <c r="Q6" s="100">
        <v>108.02323904221196</v>
      </c>
      <c r="R6" s="100">
        <v>108.02323904221196</v>
      </c>
      <c r="S6" s="100">
        <v>108.02323904221196</v>
      </c>
      <c r="T6" s="100">
        <v>108.02323904221196</v>
      </c>
      <c r="U6" s="100">
        <v>0</v>
      </c>
      <c r="V6" s="100">
        <v>0</v>
      </c>
      <c r="W6" s="100">
        <v>0</v>
      </c>
      <c r="X6" s="100">
        <v>0</v>
      </c>
      <c r="Y6" s="100">
        <v>0</v>
      </c>
      <c r="Z6" s="100">
        <v>0</v>
      </c>
      <c r="AA6" s="100">
        <v>0</v>
      </c>
      <c r="AB6" s="100">
        <v>0</v>
      </c>
      <c r="AC6" s="100">
        <v>0</v>
      </c>
      <c r="AD6" s="100">
        <v>0</v>
      </c>
      <c r="AE6" s="100">
        <v>0</v>
      </c>
      <c r="AF6" s="100">
        <v>0</v>
      </c>
      <c r="AG6" s="100">
        <v>0</v>
      </c>
      <c r="AH6" s="100">
        <v>0</v>
      </c>
      <c r="AI6" s="100">
        <v>0</v>
      </c>
      <c r="AJ6" s="100">
        <v>0</v>
      </c>
      <c r="AK6" s="108">
        <f t="shared" ref="AK6:AK53" si="0">SUM(F6:AJ6)</f>
        <v>1648.9795206684475</v>
      </c>
    </row>
    <row r="7" spans="1:37" x14ac:dyDescent="0.3">
      <c r="A7" s="10" t="s">
        <v>106</v>
      </c>
      <c r="B7" s="84" t="s">
        <v>104</v>
      </c>
      <c r="C7" s="23">
        <v>11.562805628495346</v>
      </c>
      <c r="D7" s="100">
        <v>87480.370796109157</v>
      </c>
      <c r="E7" s="145">
        <v>0.77815253250358618</v>
      </c>
      <c r="F7" s="100">
        <v>68073.072079345104</v>
      </c>
      <c r="G7" s="100">
        <v>65082.079898300268</v>
      </c>
      <c r="H7" s="100">
        <v>65082.079898300268</v>
      </c>
      <c r="I7" s="100">
        <v>65025.196121674897</v>
      </c>
      <c r="J7" s="100">
        <v>65025.196121674897</v>
      </c>
      <c r="K7" s="100">
        <v>64995.972852065286</v>
      </c>
      <c r="L7" s="100">
        <v>64817.128789967646</v>
      </c>
      <c r="M7" s="100">
        <v>64699.74696577248</v>
      </c>
      <c r="N7" s="100">
        <v>64460.205766867075</v>
      </c>
      <c r="O7" s="100">
        <v>56422.4879825588</v>
      </c>
      <c r="P7" s="100">
        <v>28395.624938504559</v>
      </c>
      <c r="Q7" s="100">
        <v>10076.730802522441</v>
      </c>
      <c r="R7" s="100">
        <v>9789.358556554449</v>
      </c>
      <c r="S7" s="100">
        <v>9536.3960676627466</v>
      </c>
      <c r="T7" s="100">
        <v>8789.6035589553867</v>
      </c>
      <c r="U7" s="100">
        <v>0</v>
      </c>
      <c r="V7" s="100">
        <v>0</v>
      </c>
      <c r="W7" s="100">
        <v>0</v>
      </c>
      <c r="X7" s="100">
        <v>0</v>
      </c>
      <c r="Y7" s="100">
        <v>0</v>
      </c>
      <c r="Z7" s="100">
        <v>0</v>
      </c>
      <c r="AA7" s="100">
        <v>0</v>
      </c>
      <c r="AB7" s="100">
        <v>0</v>
      </c>
      <c r="AC7" s="100">
        <v>0</v>
      </c>
      <c r="AD7" s="100">
        <v>0</v>
      </c>
      <c r="AE7" s="100">
        <v>0</v>
      </c>
      <c r="AF7" s="100">
        <v>0</v>
      </c>
      <c r="AG7" s="100">
        <v>0</v>
      </c>
      <c r="AH7" s="100">
        <v>0</v>
      </c>
      <c r="AI7" s="100">
        <v>0</v>
      </c>
      <c r="AJ7" s="100">
        <v>0</v>
      </c>
      <c r="AK7" s="108">
        <f t="shared" si="0"/>
        <v>710270.88040072611</v>
      </c>
    </row>
    <row r="8" spans="1:37" x14ac:dyDescent="0.3">
      <c r="A8" s="10" t="s">
        <v>107</v>
      </c>
      <c r="B8" s="84" t="s">
        <v>104</v>
      </c>
      <c r="C8" s="23">
        <v>16</v>
      </c>
      <c r="D8" s="100">
        <v>214.79659401600011</v>
      </c>
      <c r="E8" s="145">
        <v>0.7814645764730539</v>
      </c>
      <c r="F8" s="100">
        <v>167.85592937056802</v>
      </c>
      <c r="G8" s="100">
        <v>167.85592937056802</v>
      </c>
      <c r="H8" s="100">
        <v>167.85592937056802</v>
      </c>
      <c r="I8" s="100">
        <v>167.85592937056802</v>
      </c>
      <c r="J8" s="100">
        <v>167.85592937056802</v>
      </c>
      <c r="K8" s="100">
        <v>167.85592937056802</v>
      </c>
      <c r="L8" s="100">
        <v>167.85592937056802</v>
      </c>
      <c r="M8" s="100">
        <v>167.85592937056802</v>
      </c>
      <c r="N8" s="100">
        <v>167.85592937056802</v>
      </c>
      <c r="O8" s="100">
        <v>167.85592937056802</v>
      </c>
      <c r="P8" s="100">
        <v>167.85592937056802</v>
      </c>
      <c r="Q8" s="100">
        <v>167.85592937056802</v>
      </c>
      <c r="R8" s="100">
        <v>167.85592937056802</v>
      </c>
      <c r="S8" s="100">
        <v>167.85592937056802</v>
      </c>
      <c r="T8" s="100">
        <v>167.85592937056802</v>
      </c>
      <c r="U8" s="100">
        <v>167.85592937056802</v>
      </c>
      <c r="V8" s="100">
        <v>0</v>
      </c>
      <c r="W8" s="100">
        <v>0</v>
      </c>
      <c r="X8" s="100">
        <v>0</v>
      </c>
      <c r="Y8" s="100">
        <v>0</v>
      </c>
      <c r="Z8" s="100">
        <v>0</v>
      </c>
      <c r="AA8" s="100">
        <v>0</v>
      </c>
      <c r="AB8" s="100">
        <v>0</v>
      </c>
      <c r="AC8" s="100">
        <v>0</v>
      </c>
      <c r="AD8" s="100">
        <v>0</v>
      </c>
      <c r="AE8" s="100">
        <v>0</v>
      </c>
      <c r="AF8" s="100">
        <v>0</v>
      </c>
      <c r="AG8" s="100">
        <v>0</v>
      </c>
      <c r="AH8" s="100">
        <v>0</v>
      </c>
      <c r="AI8" s="100">
        <v>0</v>
      </c>
      <c r="AJ8" s="100">
        <v>0</v>
      </c>
      <c r="AK8" s="108">
        <f t="shared" si="0"/>
        <v>2685.6948699290883</v>
      </c>
    </row>
    <row r="9" spans="1:37" x14ac:dyDescent="0.3">
      <c r="A9" s="10" t="s">
        <v>108</v>
      </c>
      <c r="B9" s="84" t="s">
        <v>104</v>
      </c>
      <c r="C9" s="23">
        <v>8</v>
      </c>
      <c r="D9" s="100">
        <v>1230.4784443189092</v>
      </c>
      <c r="E9" s="145">
        <v>0.77799999999999969</v>
      </c>
      <c r="F9" s="100">
        <v>957.31222968011093</v>
      </c>
      <c r="G9" s="100">
        <v>957.31222968011093</v>
      </c>
      <c r="H9" s="100">
        <v>957.31222968011093</v>
      </c>
      <c r="I9" s="100">
        <v>957.31222968011093</v>
      </c>
      <c r="J9" s="100">
        <v>957.31222968011093</v>
      </c>
      <c r="K9" s="100">
        <v>957.31222968011093</v>
      </c>
      <c r="L9" s="100">
        <v>957.31222968011093</v>
      </c>
      <c r="M9" s="100">
        <v>957.31222968011093</v>
      </c>
      <c r="N9" s="100">
        <v>0</v>
      </c>
      <c r="O9" s="100">
        <v>0</v>
      </c>
      <c r="P9" s="100">
        <v>0</v>
      </c>
      <c r="Q9" s="100">
        <v>0</v>
      </c>
      <c r="R9" s="100">
        <v>0</v>
      </c>
      <c r="S9" s="100">
        <v>0</v>
      </c>
      <c r="T9" s="100">
        <v>0</v>
      </c>
      <c r="U9" s="100">
        <v>0</v>
      </c>
      <c r="V9" s="100">
        <v>0</v>
      </c>
      <c r="W9" s="100">
        <v>0</v>
      </c>
      <c r="X9" s="100">
        <v>0</v>
      </c>
      <c r="Y9" s="100">
        <v>0</v>
      </c>
      <c r="Z9" s="100">
        <v>0</v>
      </c>
      <c r="AA9" s="100">
        <v>0</v>
      </c>
      <c r="AB9" s="100">
        <v>0</v>
      </c>
      <c r="AC9" s="100">
        <v>0</v>
      </c>
      <c r="AD9" s="100">
        <v>0</v>
      </c>
      <c r="AE9" s="100">
        <v>0</v>
      </c>
      <c r="AF9" s="100">
        <v>0</v>
      </c>
      <c r="AG9" s="100">
        <v>0</v>
      </c>
      <c r="AH9" s="100">
        <v>0</v>
      </c>
      <c r="AI9" s="100">
        <v>0</v>
      </c>
      <c r="AJ9" s="100">
        <v>0</v>
      </c>
      <c r="AK9" s="108">
        <f t="shared" si="0"/>
        <v>7658.4978374408884</v>
      </c>
    </row>
    <row r="10" spans="1:37" x14ac:dyDescent="0.3">
      <c r="A10" s="10" t="s">
        <v>109</v>
      </c>
      <c r="B10" s="84" t="s">
        <v>104</v>
      </c>
      <c r="C10" s="23">
        <v>15</v>
      </c>
      <c r="D10" s="100">
        <v>543.98624300000006</v>
      </c>
      <c r="E10" s="145">
        <v>0.77800000000000002</v>
      </c>
      <c r="F10" s="100">
        <v>423.22129705400005</v>
      </c>
      <c r="G10" s="100">
        <v>387.25481405120001</v>
      </c>
      <c r="H10" s="100">
        <v>387.25481405120001</v>
      </c>
      <c r="I10" s="100">
        <v>387.25481405120001</v>
      </c>
      <c r="J10" s="100">
        <v>387.25481405120001</v>
      </c>
      <c r="K10" s="100">
        <v>387.25481405120001</v>
      </c>
      <c r="L10" s="100">
        <v>387.25481405120001</v>
      </c>
      <c r="M10" s="100">
        <v>387.25481405120001</v>
      </c>
      <c r="N10" s="100">
        <v>387.25481405120001</v>
      </c>
      <c r="O10" s="100">
        <v>387.25481405120001</v>
      </c>
      <c r="P10" s="100">
        <v>387.25481405120001</v>
      </c>
      <c r="Q10" s="100">
        <v>387.25481405120001</v>
      </c>
      <c r="R10" s="100">
        <v>387.25481405120001</v>
      </c>
      <c r="S10" s="100">
        <v>387.25481405120001</v>
      </c>
      <c r="T10" s="100">
        <v>387.25481405120001</v>
      </c>
      <c r="U10" s="100">
        <v>0</v>
      </c>
      <c r="V10" s="100">
        <v>0</v>
      </c>
      <c r="W10" s="100">
        <v>0</v>
      </c>
      <c r="X10" s="100">
        <v>0</v>
      </c>
      <c r="Y10" s="100">
        <v>0</v>
      </c>
      <c r="Z10" s="100">
        <v>0</v>
      </c>
      <c r="AA10" s="100">
        <v>0</v>
      </c>
      <c r="AB10" s="100">
        <v>0</v>
      </c>
      <c r="AC10" s="100">
        <v>0</v>
      </c>
      <c r="AD10" s="100">
        <v>0</v>
      </c>
      <c r="AE10" s="100">
        <v>0</v>
      </c>
      <c r="AF10" s="100">
        <v>0</v>
      </c>
      <c r="AG10" s="100">
        <v>0</v>
      </c>
      <c r="AH10" s="100">
        <v>0</v>
      </c>
      <c r="AI10" s="100">
        <v>0</v>
      </c>
      <c r="AJ10" s="100">
        <v>0</v>
      </c>
      <c r="AK10" s="108">
        <f t="shared" si="0"/>
        <v>5844.788693770799</v>
      </c>
    </row>
    <row r="11" spans="1:37" x14ac:dyDescent="0.3">
      <c r="A11" s="10" t="s">
        <v>110</v>
      </c>
      <c r="B11" s="84" t="s">
        <v>111</v>
      </c>
      <c r="C11" s="23">
        <v>20</v>
      </c>
      <c r="D11" s="100">
        <v>26.917660885727951</v>
      </c>
      <c r="E11" s="145">
        <v>0.55699999999999994</v>
      </c>
      <c r="F11" s="100">
        <v>14.993137113350468</v>
      </c>
      <c r="G11" s="100">
        <v>14.993137113350468</v>
      </c>
      <c r="H11" s="100">
        <v>14.993137113350468</v>
      </c>
      <c r="I11" s="100">
        <v>14.993137113350468</v>
      </c>
      <c r="J11" s="100">
        <v>14.993137113350468</v>
      </c>
      <c r="K11" s="100">
        <v>14.993137113350468</v>
      </c>
      <c r="L11" s="100">
        <v>14.993137113350468</v>
      </c>
      <c r="M11" s="100">
        <v>14.993137113350468</v>
      </c>
      <c r="N11" s="100">
        <v>14.993137113350468</v>
      </c>
      <c r="O11" s="100">
        <v>14.993137113350468</v>
      </c>
      <c r="P11" s="100">
        <v>14.993137113350468</v>
      </c>
      <c r="Q11" s="100">
        <v>14.993137113350468</v>
      </c>
      <c r="R11" s="100">
        <v>14.993137113350468</v>
      </c>
      <c r="S11" s="100">
        <v>14.993137113350468</v>
      </c>
      <c r="T11" s="100">
        <v>14.993137113350468</v>
      </c>
      <c r="U11" s="100">
        <v>14.993137113350468</v>
      </c>
      <c r="V11" s="100">
        <v>14.993137113350468</v>
      </c>
      <c r="W11" s="100">
        <v>14.993137113350468</v>
      </c>
      <c r="X11" s="100">
        <v>14.993137113350468</v>
      </c>
      <c r="Y11" s="100">
        <v>14.993137113350468</v>
      </c>
      <c r="Z11" s="100">
        <v>0</v>
      </c>
      <c r="AA11" s="100">
        <v>0</v>
      </c>
      <c r="AB11" s="100">
        <v>0</v>
      </c>
      <c r="AC11" s="100">
        <v>0</v>
      </c>
      <c r="AD11" s="100">
        <v>0</v>
      </c>
      <c r="AE11" s="100">
        <v>0</v>
      </c>
      <c r="AF11" s="100">
        <v>0</v>
      </c>
      <c r="AG11" s="100">
        <v>0</v>
      </c>
      <c r="AH11" s="100">
        <v>0</v>
      </c>
      <c r="AI11" s="100">
        <v>0</v>
      </c>
      <c r="AJ11" s="100">
        <v>0</v>
      </c>
      <c r="AK11" s="108">
        <f t="shared" si="0"/>
        <v>299.86274226700931</v>
      </c>
    </row>
    <row r="12" spans="1:37" x14ac:dyDescent="0.3">
      <c r="A12" s="10" t="s">
        <v>112</v>
      </c>
      <c r="B12" s="84" t="s">
        <v>111</v>
      </c>
      <c r="C12" s="23">
        <v>16.5</v>
      </c>
      <c r="D12" s="100">
        <v>61.295999999999999</v>
      </c>
      <c r="E12" s="145">
        <v>0.55700000000000049</v>
      </c>
      <c r="F12" s="100">
        <v>34.141872000000028</v>
      </c>
      <c r="G12" s="100">
        <v>34.141872000000028</v>
      </c>
      <c r="H12" s="100">
        <v>34.141872000000028</v>
      </c>
      <c r="I12" s="100">
        <v>34.141872000000028</v>
      </c>
      <c r="J12" s="100">
        <v>34.141872000000028</v>
      </c>
      <c r="K12" s="100">
        <v>34.141872000000028</v>
      </c>
      <c r="L12" s="100">
        <v>34.141872000000028</v>
      </c>
      <c r="M12" s="100">
        <v>34.141872000000028</v>
      </c>
      <c r="N12" s="100">
        <v>34.141872000000028</v>
      </c>
      <c r="O12" s="100">
        <v>34.141872000000028</v>
      </c>
      <c r="P12" s="100">
        <v>34.141872000000028</v>
      </c>
      <c r="Q12" s="100">
        <v>34.141872000000028</v>
      </c>
      <c r="R12" s="100">
        <v>34.141872000000028</v>
      </c>
      <c r="S12" s="100">
        <v>34.141872000000028</v>
      </c>
      <c r="T12" s="100">
        <v>34.141872000000028</v>
      </c>
      <c r="U12" s="100">
        <v>34.141872000000028</v>
      </c>
      <c r="V12" s="100">
        <v>17.070936000000014</v>
      </c>
      <c r="W12" s="100">
        <v>0</v>
      </c>
      <c r="X12" s="100">
        <v>0</v>
      </c>
      <c r="Y12" s="100">
        <v>0</v>
      </c>
      <c r="Z12" s="100">
        <v>0</v>
      </c>
      <c r="AA12" s="100">
        <v>0</v>
      </c>
      <c r="AB12" s="100">
        <v>0</v>
      </c>
      <c r="AC12" s="100">
        <v>0</v>
      </c>
      <c r="AD12" s="100">
        <v>0</v>
      </c>
      <c r="AE12" s="100">
        <v>0</v>
      </c>
      <c r="AF12" s="100">
        <v>0</v>
      </c>
      <c r="AG12" s="100">
        <v>0</v>
      </c>
      <c r="AH12" s="100">
        <v>0</v>
      </c>
      <c r="AI12" s="100">
        <v>0</v>
      </c>
      <c r="AJ12" s="100">
        <v>0</v>
      </c>
      <c r="AK12" s="108">
        <f t="shared" si="0"/>
        <v>563.3408880000004</v>
      </c>
    </row>
    <row r="13" spans="1:37" x14ac:dyDescent="0.3">
      <c r="A13" s="10" t="s">
        <v>113</v>
      </c>
      <c r="B13" s="84" t="s">
        <v>111</v>
      </c>
      <c r="C13" s="23">
        <v>15</v>
      </c>
      <c r="D13" s="100">
        <v>15.971681415929208</v>
      </c>
      <c r="E13" s="145">
        <v>0.55700000000000005</v>
      </c>
      <c r="F13" s="100">
        <v>8.8962265486725691</v>
      </c>
      <c r="G13" s="100">
        <v>8.8962265486725691</v>
      </c>
      <c r="H13" s="100">
        <v>8.8962265486725691</v>
      </c>
      <c r="I13" s="100">
        <v>8.8962265486725691</v>
      </c>
      <c r="J13" s="100">
        <v>8.8962265486725691</v>
      </c>
      <c r="K13" s="100">
        <v>0.83047610169946362</v>
      </c>
      <c r="L13" s="100">
        <v>0.83047610169946362</v>
      </c>
      <c r="M13" s="100">
        <v>0.83047610169946362</v>
      </c>
      <c r="N13" s="100">
        <v>0.83047610169946362</v>
      </c>
      <c r="O13" s="100">
        <v>0.83047610169946362</v>
      </c>
      <c r="P13" s="100">
        <v>0.83047610169946362</v>
      </c>
      <c r="Q13" s="100">
        <v>0.83047610169946362</v>
      </c>
      <c r="R13" s="100">
        <v>0.83047610169946362</v>
      </c>
      <c r="S13" s="100">
        <v>0.83047610169946362</v>
      </c>
      <c r="T13" s="100">
        <v>0.83047610169946362</v>
      </c>
      <c r="U13" s="100">
        <v>0</v>
      </c>
      <c r="V13" s="100">
        <v>0</v>
      </c>
      <c r="W13" s="100">
        <v>0</v>
      </c>
      <c r="X13" s="100">
        <v>0</v>
      </c>
      <c r="Y13" s="100">
        <v>0</v>
      </c>
      <c r="Z13" s="100">
        <v>0</v>
      </c>
      <c r="AA13" s="100">
        <v>0</v>
      </c>
      <c r="AB13" s="100">
        <v>0</v>
      </c>
      <c r="AC13" s="100">
        <v>0</v>
      </c>
      <c r="AD13" s="100">
        <v>0</v>
      </c>
      <c r="AE13" s="100">
        <v>0</v>
      </c>
      <c r="AF13" s="100">
        <v>0</v>
      </c>
      <c r="AG13" s="100">
        <v>0</v>
      </c>
      <c r="AH13" s="100">
        <v>0</v>
      </c>
      <c r="AI13" s="100">
        <v>0</v>
      </c>
      <c r="AJ13" s="100">
        <v>0</v>
      </c>
      <c r="AK13" s="108">
        <f t="shared" si="0"/>
        <v>52.785893760357453</v>
      </c>
    </row>
    <row r="14" spans="1:37" x14ac:dyDescent="0.3">
      <c r="A14" s="10" t="s">
        <v>114</v>
      </c>
      <c r="B14" s="84" t="s">
        <v>111</v>
      </c>
      <c r="C14" s="23">
        <v>15</v>
      </c>
      <c r="D14" s="100">
        <v>126.02464036947001</v>
      </c>
      <c r="E14" s="145">
        <v>0.55699999999999972</v>
      </c>
      <c r="F14" s="100">
        <v>70.195724685794758</v>
      </c>
      <c r="G14" s="100">
        <v>70.195724685794758</v>
      </c>
      <c r="H14" s="100">
        <v>70.195724685794758</v>
      </c>
      <c r="I14" s="100">
        <v>70.195724685794758</v>
      </c>
      <c r="J14" s="100">
        <v>70.195724685794758</v>
      </c>
      <c r="K14" s="100">
        <v>70.195724685794758</v>
      </c>
      <c r="L14" s="100">
        <v>70.195724685794758</v>
      </c>
      <c r="M14" s="100">
        <v>70.195724685794758</v>
      </c>
      <c r="N14" s="100">
        <v>70.195724685794758</v>
      </c>
      <c r="O14" s="100">
        <v>70.195724685794758</v>
      </c>
      <c r="P14" s="100">
        <v>70.195724685794758</v>
      </c>
      <c r="Q14" s="100">
        <v>70.195724685794758</v>
      </c>
      <c r="R14" s="100">
        <v>70.195724685794758</v>
      </c>
      <c r="S14" s="100">
        <v>70.195724685794758</v>
      </c>
      <c r="T14" s="100">
        <v>70.195724685794758</v>
      </c>
      <c r="U14" s="100">
        <v>0</v>
      </c>
      <c r="V14" s="100">
        <v>0</v>
      </c>
      <c r="W14" s="100">
        <v>0</v>
      </c>
      <c r="X14" s="100">
        <v>0</v>
      </c>
      <c r="Y14" s="100">
        <v>0</v>
      </c>
      <c r="Z14" s="100">
        <v>0</v>
      </c>
      <c r="AA14" s="100">
        <v>0</v>
      </c>
      <c r="AB14" s="100">
        <v>0</v>
      </c>
      <c r="AC14" s="100">
        <v>0</v>
      </c>
      <c r="AD14" s="100">
        <v>0</v>
      </c>
      <c r="AE14" s="100">
        <v>0</v>
      </c>
      <c r="AF14" s="100">
        <v>0</v>
      </c>
      <c r="AG14" s="100">
        <v>0</v>
      </c>
      <c r="AH14" s="100">
        <v>0</v>
      </c>
      <c r="AI14" s="100">
        <v>0</v>
      </c>
      <c r="AJ14" s="100">
        <v>0</v>
      </c>
      <c r="AK14" s="108">
        <f t="shared" si="0"/>
        <v>1052.9358702869213</v>
      </c>
    </row>
    <row r="15" spans="1:37" x14ac:dyDescent="0.3">
      <c r="A15" s="10" t="s">
        <v>115</v>
      </c>
      <c r="B15" s="84" t="s">
        <v>111</v>
      </c>
      <c r="C15" s="23">
        <v>15</v>
      </c>
      <c r="D15" s="100">
        <v>352.16566713287676</v>
      </c>
      <c r="E15" s="145">
        <v>0.55699999999999994</v>
      </c>
      <c r="F15" s="100">
        <v>196.15627659301234</v>
      </c>
      <c r="G15" s="100">
        <v>196.15627659301234</v>
      </c>
      <c r="H15" s="100">
        <v>196.15627659301234</v>
      </c>
      <c r="I15" s="100">
        <v>196.15627659301234</v>
      </c>
      <c r="J15" s="100">
        <v>196.15627659301234</v>
      </c>
      <c r="K15" s="100">
        <v>196.15627659301234</v>
      </c>
      <c r="L15" s="100">
        <v>196.15627659301234</v>
      </c>
      <c r="M15" s="100">
        <v>196.15627659301234</v>
      </c>
      <c r="N15" s="100">
        <v>196.15627659301234</v>
      </c>
      <c r="O15" s="100">
        <v>196.15627659301234</v>
      </c>
      <c r="P15" s="100">
        <v>196.15627659301234</v>
      </c>
      <c r="Q15" s="100">
        <v>196.15627659301234</v>
      </c>
      <c r="R15" s="100">
        <v>196.15627659301234</v>
      </c>
      <c r="S15" s="100">
        <v>196.15627659301234</v>
      </c>
      <c r="T15" s="100">
        <v>196.15627659301234</v>
      </c>
      <c r="U15" s="100">
        <v>0</v>
      </c>
      <c r="V15" s="100">
        <v>0</v>
      </c>
      <c r="W15" s="100">
        <v>0</v>
      </c>
      <c r="X15" s="100">
        <v>0</v>
      </c>
      <c r="Y15" s="100">
        <v>0</v>
      </c>
      <c r="Z15" s="100">
        <v>0</v>
      </c>
      <c r="AA15" s="100">
        <v>0</v>
      </c>
      <c r="AB15" s="100">
        <v>0</v>
      </c>
      <c r="AC15" s="100">
        <v>0</v>
      </c>
      <c r="AD15" s="100">
        <v>0</v>
      </c>
      <c r="AE15" s="100">
        <v>0</v>
      </c>
      <c r="AF15" s="100">
        <v>0</v>
      </c>
      <c r="AG15" s="100">
        <v>0</v>
      </c>
      <c r="AH15" s="100">
        <v>0</v>
      </c>
      <c r="AI15" s="100">
        <v>0</v>
      </c>
      <c r="AJ15" s="100">
        <v>0</v>
      </c>
      <c r="AK15" s="108">
        <f t="shared" si="0"/>
        <v>2942.3441488951858</v>
      </c>
    </row>
    <row r="16" spans="1:37" x14ac:dyDescent="0.3">
      <c r="A16" s="10" t="s">
        <v>116</v>
      </c>
      <c r="B16" s="84" t="s">
        <v>111</v>
      </c>
      <c r="C16" s="23">
        <v>4</v>
      </c>
      <c r="D16" s="100">
        <v>322.95385320000003</v>
      </c>
      <c r="E16" s="145">
        <v>0.55700000000000005</v>
      </c>
      <c r="F16" s="100">
        <v>179.88529623240004</v>
      </c>
      <c r="G16" s="100">
        <v>179.88529623240004</v>
      </c>
      <c r="H16" s="100">
        <v>179.88529623240004</v>
      </c>
      <c r="I16" s="100">
        <v>179.88529623240004</v>
      </c>
      <c r="J16" s="100">
        <v>0</v>
      </c>
      <c r="K16" s="100">
        <v>0</v>
      </c>
      <c r="L16" s="100">
        <v>0</v>
      </c>
      <c r="M16" s="100">
        <v>0</v>
      </c>
      <c r="N16" s="100">
        <v>0</v>
      </c>
      <c r="O16" s="100">
        <v>0</v>
      </c>
      <c r="P16" s="100">
        <v>0</v>
      </c>
      <c r="Q16" s="100">
        <v>0</v>
      </c>
      <c r="R16" s="100">
        <v>0</v>
      </c>
      <c r="S16" s="100">
        <v>0</v>
      </c>
      <c r="T16" s="100">
        <v>0</v>
      </c>
      <c r="U16" s="100">
        <v>0</v>
      </c>
      <c r="V16" s="100">
        <v>0</v>
      </c>
      <c r="W16" s="100">
        <v>0</v>
      </c>
      <c r="X16" s="100">
        <v>0</v>
      </c>
      <c r="Y16" s="100">
        <v>0</v>
      </c>
      <c r="Z16" s="100">
        <v>0</v>
      </c>
      <c r="AA16" s="100">
        <v>0</v>
      </c>
      <c r="AB16" s="100">
        <v>0</v>
      </c>
      <c r="AC16" s="100">
        <v>0</v>
      </c>
      <c r="AD16" s="100">
        <v>0</v>
      </c>
      <c r="AE16" s="100">
        <v>0</v>
      </c>
      <c r="AF16" s="100">
        <v>0</v>
      </c>
      <c r="AG16" s="100">
        <v>0</v>
      </c>
      <c r="AH16" s="100">
        <v>0</v>
      </c>
      <c r="AI16" s="100">
        <v>0</v>
      </c>
      <c r="AJ16" s="100">
        <v>0</v>
      </c>
      <c r="AK16" s="108">
        <f t="shared" si="0"/>
        <v>719.54118492960015</v>
      </c>
    </row>
    <row r="17" spans="1:37" x14ac:dyDescent="0.3">
      <c r="A17" s="10" t="s">
        <v>117</v>
      </c>
      <c r="B17" s="84" t="s">
        <v>111</v>
      </c>
      <c r="C17" s="23">
        <v>10</v>
      </c>
      <c r="D17" s="100">
        <v>120.45728</v>
      </c>
      <c r="E17" s="145">
        <v>0.55700000000000005</v>
      </c>
      <c r="F17" s="100">
        <v>67.094704960000001</v>
      </c>
      <c r="G17" s="100">
        <v>67.094704960000001</v>
      </c>
      <c r="H17" s="100">
        <v>67.094704960000001</v>
      </c>
      <c r="I17" s="100">
        <v>67.094704960000001</v>
      </c>
      <c r="J17" s="100">
        <v>67.094704960000001</v>
      </c>
      <c r="K17" s="100">
        <v>67.094704960000001</v>
      </c>
      <c r="L17" s="100">
        <v>67.094704960000001</v>
      </c>
      <c r="M17" s="100">
        <v>67.094704960000001</v>
      </c>
      <c r="N17" s="100">
        <v>67.094704960000001</v>
      </c>
      <c r="O17" s="100">
        <v>67.094704960000001</v>
      </c>
      <c r="P17" s="100">
        <v>0</v>
      </c>
      <c r="Q17" s="100">
        <v>0</v>
      </c>
      <c r="R17" s="100">
        <v>0</v>
      </c>
      <c r="S17" s="100">
        <v>0</v>
      </c>
      <c r="T17" s="100">
        <v>0</v>
      </c>
      <c r="U17" s="100">
        <v>0</v>
      </c>
      <c r="V17" s="100">
        <v>0</v>
      </c>
      <c r="W17" s="100">
        <v>0</v>
      </c>
      <c r="X17" s="100">
        <v>0</v>
      </c>
      <c r="Y17" s="100">
        <v>0</v>
      </c>
      <c r="Z17" s="100">
        <v>0</v>
      </c>
      <c r="AA17" s="100">
        <v>0</v>
      </c>
      <c r="AB17" s="100">
        <v>0</v>
      </c>
      <c r="AC17" s="100">
        <v>0</v>
      </c>
      <c r="AD17" s="100">
        <v>0</v>
      </c>
      <c r="AE17" s="100">
        <v>0</v>
      </c>
      <c r="AF17" s="100">
        <v>0</v>
      </c>
      <c r="AG17" s="100">
        <v>0</v>
      </c>
      <c r="AH17" s="100">
        <v>0</v>
      </c>
      <c r="AI17" s="100">
        <v>0</v>
      </c>
      <c r="AJ17" s="100">
        <v>0</v>
      </c>
      <c r="AK17" s="108">
        <f t="shared" si="0"/>
        <v>670.9470495999999</v>
      </c>
    </row>
    <row r="18" spans="1:37" x14ac:dyDescent="0.3">
      <c r="A18" s="10" t="s">
        <v>118</v>
      </c>
      <c r="B18" s="84" t="s">
        <v>111</v>
      </c>
      <c r="C18" s="23">
        <v>2</v>
      </c>
      <c r="D18" s="100">
        <v>110.05192335900001</v>
      </c>
      <c r="E18" s="145">
        <v>0.55699999999999994</v>
      </c>
      <c r="F18" s="100">
        <v>61.298921310962996</v>
      </c>
      <c r="G18" s="100">
        <v>61.298921310962996</v>
      </c>
      <c r="H18" s="100">
        <v>0</v>
      </c>
      <c r="I18" s="100">
        <v>0</v>
      </c>
      <c r="J18" s="100">
        <v>0</v>
      </c>
      <c r="K18" s="100">
        <v>0</v>
      </c>
      <c r="L18" s="100">
        <v>0</v>
      </c>
      <c r="M18" s="100">
        <v>0</v>
      </c>
      <c r="N18" s="100">
        <v>0</v>
      </c>
      <c r="O18" s="100">
        <v>0</v>
      </c>
      <c r="P18" s="100">
        <v>0</v>
      </c>
      <c r="Q18" s="100">
        <v>0</v>
      </c>
      <c r="R18" s="100">
        <v>0</v>
      </c>
      <c r="S18" s="100">
        <v>0</v>
      </c>
      <c r="T18" s="100">
        <v>0</v>
      </c>
      <c r="U18" s="100">
        <v>0</v>
      </c>
      <c r="V18" s="100">
        <v>0</v>
      </c>
      <c r="W18" s="100">
        <v>0</v>
      </c>
      <c r="X18" s="100">
        <v>0</v>
      </c>
      <c r="Y18" s="100">
        <v>0</v>
      </c>
      <c r="Z18" s="100">
        <v>0</v>
      </c>
      <c r="AA18" s="100">
        <v>0</v>
      </c>
      <c r="AB18" s="100">
        <v>0</v>
      </c>
      <c r="AC18" s="100">
        <v>0</v>
      </c>
      <c r="AD18" s="100">
        <v>0</v>
      </c>
      <c r="AE18" s="100">
        <v>0</v>
      </c>
      <c r="AF18" s="100">
        <v>0</v>
      </c>
      <c r="AG18" s="100">
        <v>0</v>
      </c>
      <c r="AH18" s="100">
        <v>0</v>
      </c>
      <c r="AI18" s="100">
        <v>0</v>
      </c>
      <c r="AJ18" s="100">
        <v>0</v>
      </c>
      <c r="AK18" s="108">
        <f t="shared" si="0"/>
        <v>122.59784262192599</v>
      </c>
    </row>
    <row r="19" spans="1:37" x14ac:dyDescent="0.3">
      <c r="A19" s="10" t="s">
        <v>119</v>
      </c>
      <c r="B19" s="84" t="s">
        <v>111</v>
      </c>
      <c r="C19" s="23">
        <v>15</v>
      </c>
      <c r="D19" s="100">
        <v>1413.612642469911</v>
      </c>
      <c r="E19" s="145">
        <v>0.55700000000000005</v>
      </c>
      <c r="F19" s="100">
        <v>787.38224185574052</v>
      </c>
      <c r="G19" s="100">
        <v>787.38224185574052</v>
      </c>
      <c r="H19" s="100">
        <v>787.38224185574052</v>
      </c>
      <c r="I19" s="100">
        <v>787.38224185574052</v>
      </c>
      <c r="J19" s="100">
        <v>787.38224185574052</v>
      </c>
      <c r="K19" s="100">
        <v>787.38224185574052</v>
      </c>
      <c r="L19" s="100">
        <v>787.38224185574052</v>
      </c>
      <c r="M19" s="100">
        <v>787.38224185574052</v>
      </c>
      <c r="N19" s="100">
        <v>787.38224185574052</v>
      </c>
      <c r="O19" s="100">
        <v>787.38224185574052</v>
      </c>
      <c r="P19" s="100">
        <v>787.38224185574052</v>
      </c>
      <c r="Q19" s="100">
        <v>787.38224185574052</v>
      </c>
      <c r="R19" s="100">
        <v>787.38224185574052</v>
      </c>
      <c r="S19" s="100">
        <v>787.38224185574052</v>
      </c>
      <c r="T19" s="100">
        <v>787.38224185574052</v>
      </c>
      <c r="U19" s="100">
        <v>0</v>
      </c>
      <c r="V19" s="100">
        <v>0</v>
      </c>
      <c r="W19" s="100">
        <v>0</v>
      </c>
      <c r="X19" s="100">
        <v>0</v>
      </c>
      <c r="Y19" s="100">
        <v>0</v>
      </c>
      <c r="Z19" s="100">
        <v>0</v>
      </c>
      <c r="AA19" s="100">
        <v>0</v>
      </c>
      <c r="AB19" s="100">
        <v>0</v>
      </c>
      <c r="AC19" s="100">
        <v>0</v>
      </c>
      <c r="AD19" s="100">
        <v>0</v>
      </c>
      <c r="AE19" s="100">
        <v>0</v>
      </c>
      <c r="AF19" s="100">
        <v>0</v>
      </c>
      <c r="AG19" s="100">
        <v>0</v>
      </c>
      <c r="AH19" s="100">
        <v>0</v>
      </c>
      <c r="AI19" s="100">
        <v>0</v>
      </c>
      <c r="AJ19" s="100">
        <v>0</v>
      </c>
      <c r="AK19" s="108">
        <f t="shared" si="0"/>
        <v>11810.733627836109</v>
      </c>
    </row>
    <row r="20" spans="1:37" x14ac:dyDescent="0.3">
      <c r="A20" s="10" t="s">
        <v>120</v>
      </c>
      <c r="B20" s="84" t="s">
        <v>111</v>
      </c>
      <c r="C20" s="23">
        <v>15</v>
      </c>
      <c r="D20" s="100">
        <v>-0.65318368544600935</v>
      </c>
      <c r="E20" s="145">
        <v>0.55700000000000005</v>
      </c>
      <c r="F20" s="100">
        <v>-0.36382331279342728</v>
      </c>
      <c r="G20" s="100">
        <v>-0.36382331279342728</v>
      </c>
      <c r="H20" s="100">
        <v>-0.36382331279342728</v>
      </c>
      <c r="I20" s="100">
        <v>-0.36382331279342728</v>
      </c>
      <c r="J20" s="100">
        <v>-0.36382331279342728</v>
      </c>
      <c r="K20" s="100">
        <v>-0.36382331279342728</v>
      </c>
      <c r="L20" s="100">
        <v>-0.36382331279342728</v>
      </c>
      <c r="M20" s="100">
        <v>-0.36382331279342728</v>
      </c>
      <c r="N20" s="100">
        <v>-0.36382331279342728</v>
      </c>
      <c r="O20" s="100">
        <v>-0.36382331279342728</v>
      </c>
      <c r="P20" s="100">
        <v>-0.36382331279342728</v>
      </c>
      <c r="Q20" s="100">
        <v>-0.36382331279342728</v>
      </c>
      <c r="R20" s="100">
        <v>-0.36382331279342728</v>
      </c>
      <c r="S20" s="100">
        <v>-0.36382331279342728</v>
      </c>
      <c r="T20" s="100">
        <v>-0.36382331279342728</v>
      </c>
      <c r="U20" s="100">
        <v>0</v>
      </c>
      <c r="V20" s="100">
        <v>0</v>
      </c>
      <c r="W20" s="100">
        <v>0</v>
      </c>
      <c r="X20" s="100">
        <v>0</v>
      </c>
      <c r="Y20" s="100">
        <v>0</v>
      </c>
      <c r="Z20" s="100">
        <v>0</v>
      </c>
      <c r="AA20" s="100">
        <v>0</v>
      </c>
      <c r="AB20" s="100">
        <v>0</v>
      </c>
      <c r="AC20" s="100">
        <v>0</v>
      </c>
      <c r="AD20" s="100">
        <v>0</v>
      </c>
      <c r="AE20" s="100">
        <v>0</v>
      </c>
      <c r="AF20" s="100">
        <v>0</v>
      </c>
      <c r="AG20" s="100">
        <v>0</v>
      </c>
      <c r="AH20" s="100">
        <v>0</v>
      </c>
      <c r="AI20" s="100">
        <v>0</v>
      </c>
      <c r="AJ20" s="100">
        <v>0</v>
      </c>
      <c r="AK20" s="108">
        <f t="shared" si="0"/>
        <v>-5.4573496919014097</v>
      </c>
    </row>
    <row r="21" spans="1:37" x14ac:dyDescent="0.3">
      <c r="A21" s="10" t="s">
        <v>121</v>
      </c>
      <c r="B21" s="84" t="s">
        <v>111</v>
      </c>
      <c r="C21" s="23">
        <v>15</v>
      </c>
      <c r="D21" s="100">
        <v>-2.6160000000000001</v>
      </c>
      <c r="E21" s="145">
        <v>0.55700000000000005</v>
      </c>
      <c r="F21" s="100">
        <v>-1.4571120000000002</v>
      </c>
      <c r="G21" s="100">
        <v>-1.4571120000000002</v>
      </c>
      <c r="H21" s="100">
        <v>-1.4571120000000002</v>
      </c>
      <c r="I21" s="100">
        <v>-1.4571120000000002</v>
      </c>
      <c r="J21" s="100">
        <v>-1.4571120000000002</v>
      </c>
      <c r="K21" s="100">
        <v>-1.4571120000000002</v>
      </c>
      <c r="L21" s="100">
        <v>-1.4571120000000002</v>
      </c>
      <c r="M21" s="100">
        <v>-1.4571120000000002</v>
      </c>
      <c r="N21" s="100">
        <v>-1.4571120000000002</v>
      </c>
      <c r="O21" s="100">
        <v>-1.4571120000000002</v>
      </c>
      <c r="P21" s="100">
        <v>-1.4571120000000002</v>
      </c>
      <c r="Q21" s="100">
        <v>-1.4571120000000002</v>
      </c>
      <c r="R21" s="100">
        <v>-1.4571120000000002</v>
      </c>
      <c r="S21" s="100">
        <v>-1.4571120000000002</v>
      </c>
      <c r="T21" s="100">
        <v>-1.4571120000000002</v>
      </c>
      <c r="U21" s="100">
        <v>0</v>
      </c>
      <c r="V21" s="100">
        <v>0</v>
      </c>
      <c r="W21" s="100">
        <v>0</v>
      </c>
      <c r="X21" s="100">
        <v>0</v>
      </c>
      <c r="Y21" s="100">
        <v>0</v>
      </c>
      <c r="Z21" s="100">
        <v>0</v>
      </c>
      <c r="AA21" s="100">
        <v>0</v>
      </c>
      <c r="AB21" s="100">
        <v>0</v>
      </c>
      <c r="AC21" s="100">
        <v>0</v>
      </c>
      <c r="AD21" s="100">
        <v>0</v>
      </c>
      <c r="AE21" s="100">
        <v>0</v>
      </c>
      <c r="AF21" s="100">
        <v>0</v>
      </c>
      <c r="AG21" s="100">
        <v>0</v>
      </c>
      <c r="AH21" s="100">
        <v>0</v>
      </c>
      <c r="AI21" s="100">
        <v>0</v>
      </c>
      <c r="AJ21" s="100">
        <v>0</v>
      </c>
      <c r="AK21" s="108">
        <f t="shared" si="0"/>
        <v>-21.856679999999997</v>
      </c>
    </row>
    <row r="22" spans="1:37" x14ac:dyDescent="0.3">
      <c r="A22" s="10" t="s">
        <v>115</v>
      </c>
      <c r="B22" s="84" t="s">
        <v>122</v>
      </c>
      <c r="C22" s="23">
        <v>10</v>
      </c>
      <c r="D22" s="100">
        <v>22027.390442697004</v>
      </c>
      <c r="E22" s="145">
        <v>0.83299999999999974</v>
      </c>
      <c r="F22" s="100">
        <v>18348.816238766598</v>
      </c>
      <c r="G22" s="100">
        <v>18348.816238766598</v>
      </c>
      <c r="H22" s="100">
        <v>18348.816238766598</v>
      </c>
      <c r="I22" s="100">
        <v>18348.816238766598</v>
      </c>
      <c r="J22" s="100">
        <v>18348.816238766598</v>
      </c>
      <c r="K22" s="100">
        <v>18348.816238766598</v>
      </c>
      <c r="L22" s="100">
        <v>18348.816238766598</v>
      </c>
      <c r="M22" s="100">
        <v>18348.816238766598</v>
      </c>
      <c r="N22" s="100">
        <v>18348.816238766598</v>
      </c>
      <c r="O22" s="100">
        <v>18348.816238766598</v>
      </c>
      <c r="P22" s="100">
        <v>0</v>
      </c>
      <c r="Q22" s="100">
        <v>0</v>
      </c>
      <c r="R22" s="100">
        <v>0</v>
      </c>
      <c r="S22" s="100">
        <v>0</v>
      </c>
      <c r="T22" s="100">
        <v>0</v>
      </c>
      <c r="U22" s="100">
        <v>0</v>
      </c>
      <c r="V22" s="100">
        <v>0</v>
      </c>
      <c r="W22" s="100">
        <v>0</v>
      </c>
      <c r="X22" s="100">
        <v>0</v>
      </c>
      <c r="Y22" s="100">
        <v>0</v>
      </c>
      <c r="Z22" s="100">
        <v>0</v>
      </c>
      <c r="AA22" s="100">
        <v>0</v>
      </c>
      <c r="AB22" s="100">
        <v>0</v>
      </c>
      <c r="AC22" s="100">
        <v>0</v>
      </c>
      <c r="AD22" s="100">
        <v>0</v>
      </c>
      <c r="AE22" s="100">
        <v>0</v>
      </c>
      <c r="AF22" s="100">
        <v>0</v>
      </c>
      <c r="AG22" s="100">
        <v>0</v>
      </c>
      <c r="AH22" s="100">
        <v>0</v>
      </c>
      <c r="AI22" s="100">
        <v>0</v>
      </c>
      <c r="AJ22" s="100">
        <v>0</v>
      </c>
      <c r="AK22" s="108">
        <f t="shared" si="0"/>
        <v>183488.16238766597</v>
      </c>
    </row>
    <row r="23" spans="1:37" x14ac:dyDescent="0.3">
      <c r="A23" s="10" t="s">
        <v>123</v>
      </c>
      <c r="B23" s="84" t="s">
        <v>124</v>
      </c>
      <c r="C23" s="23">
        <v>12</v>
      </c>
      <c r="D23" s="100">
        <v>86.576303249999981</v>
      </c>
      <c r="E23" s="145">
        <v>0.8490000000000002</v>
      </c>
      <c r="F23" s="100">
        <v>73.503281459250005</v>
      </c>
      <c r="G23" s="100">
        <v>73.503281459250005</v>
      </c>
      <c r="H23" s="100">
        <v>73.503281459250005</v>
      </c>
      <c r="I23" s="100">
        <v>73.503281459250005</v>
      </c>
      <c r="J23" s="100">
        <v>73.503281459250005</v>
      </c>
      <c r="K23" s="100">
        <v>73.503281459250005</v>
      </c>
      <c r="L23" s="100">
        <v>73.503281459250005</v>
      </c>
      <c r="M23" s="100">
        <v>73.503281459250005</v>
      </c>
      <c r="N23" s="100">
        <v>73.503281459250005</v>
      </c>
      <c r="O23" s="100">
        <v>73.503281459250005</v>
      </c>
      <c r="P23" s="100">
        <v>73.503281459250005</v>
      </c>
      <c r="Q23" s="100">
        <v>73.503281459250005</v>
      </c>
      <c r="R23" s="100">
        <v>0</v>
      </c>
      <c r="S23" s="100">
        <v>0</v>
      </c>
      <c r="T23" s="100">
        <v>0</v>
      </c>
      <c r="U23" s="100">
        <v>0</v>
      </c>
      <c r="V23" s="100">
        <v>0</v>
      </c>
      <c r="W23" s="100">
        <v>0</v>
      </c>
      <c r="X23" s="100">
        <v>0</v>
      </c>
      <c r="Y23" s="100">
        <v>0</v>
      </c>
      <c r="Z23" s="100">
        <v>0</v>
      </c>
      <c r="AA23" s="100">
        <v>0</v>
      </c>
      <c r="AB23" s="100">
        <v>0</v>
      </c>
      <c r="AC23" s="100">
        <v>0</v>
      </c>
      <c r="AD23" s="100">
        <v>0</v>
      </c>
      <c r="AE23" s="100">
        <v>0</v>
      </c>
      <c r="AF23" s="100">
        <v>0</v>
      </c>
      <c r="AG23" s="100">
        <v>0</v>
      </c>
      <c r="AH23" s="100">
        <v>0</v>
      </c>
      <c r="AI23" s="100">
        <v>0</v>
      </c>
      <c r="AJ23" s="100">
        <v>0</v>
      </c>
      <c r="AK23" s="108">
        <f t="shared" si="0"/>
        <v>882.03937751100023</v>
      </c>
    </row>
    <row r="24" spans="1:37" x14ac:dyDescent="0.3">
      <c r="A24" s="10" t="s">
        <v>125</v>
      </c>
      <c r="B24" s="84" t="s">
        <v>124</v>
      </c>
      <c r="C24" s="23">
        <v>12</v>
      </c>
      <c r="D24" s="100">
        <v>152.25705012541098</v>
      </c>
      <c r="E24" s="145">
        <v>0.84899999999999998</v>
      </c>
      <c r="F24" s="100">
        <v>129.26623555647393</v>
      </c>
      <c r="G24" s="100">
        <v>129.26623555647393</v>
      </c>
      <c r="H24" s="100">
        <v>129.26623555647393</v>
      </c>
      <c r="I24" s="100">
        <v>129.26623555647393</v>
      </c>
      <c r="J24" s="100">
        <v>129.26623555647393</v>
      </c>
      <c r="K24" s="100">
        <v>129.26623555647393</v>
      </c>
      <c r="L24" s="100">
        <v>129.26623555647393</v>
      </c>
      <c r="M24" s="100">
        <v>129.26623555647393</v>
      </c>
      <c r="N24" s="100">
        <v>129.26623555647393</v>
      </c>
      <c r="O24" s="100">
        <v>129.26623555647393</v>
      </c>
      <c r="P24" s="100">
        <v>129.26623555647393</v>
      </c>
      <c r="Q24" s="100">
        <v>129.26623555647393</v>
      </c>
      <c r="R24" s="100">
        <v>0</v>
      </c>
      <c r="S24" s="100">
        <v>0</v>
      </c>
      <c r="T24" s="100">
        <v>0</v>
      </c>
      <c r="U24" s="100">
        <v>0</v>
      </c>
      <c r="V24" s="100">
        <v>0</v>
      </c>
      <c r="W24" s="100">
        <v>0</v>
      </c>
      <c r="X24" s="100">
        <v>0</v>
      </c>
      <c r="Y24" s="100">
        <v>0</v>
      </c>
      <c r="Z24" s="100">
        <v>0</v>
      </c>
      <c r="AA24" s="100">
        <v>0</v>
      </c>
      <c r="AB24" s="100">
        <v>0</v>
      </c>
      <c r="AC24" s="100">
        <v>0</v>
      </c>
      <c r="AD24" s="100">
        <v>0</v>
      </c>
      <c r="AE24" s="100">
        <v>0</v>
      </c>
      <c r="AF24" s="100">
        <v>0</v>
      </c>
      <c r="AG24" s="100">
        <v>0</v>
      </c>
      <c r="AH24" s="100">
        <v>0</v>
      </c>
      <c r="AI24" s="100">
        <v>0</v>
      </c>
      <c r="AJ24" s="100">
        <v>0</v>
      </c>
      <c r="AK24" s="108">
        <f t="shared" si="0"/>
        <v>1551.1948266776872</v>
      </c>
    </row>
    <row r="25" spans="1:37" x14ac:dyDescent="0.3">
      <c r="A25" s="10" t="s">
        <v>126</v>
      </c>
      <c r="B25" s="84" t="s">
        <v>124</v>
      </c>
      <c r="C25" s="23">
        <v>10</v>
      </c>
      <c r="D25" s="100">
        <v>289.65603648880028</v>
      </c>
      <c r="E25" s="145">
        <v>0.8490000000000002</v>
      </c>
      <c r="F25" s="100">
        <v>245.91797497899151</v>
      </c>
      <c r="G25" s="100">
        <v>245.91797497899151</v>
      </c>
      <c r="H25" s="100">
        <v>245.91797497899151</v>
      </c>
      <c r="I25" s="100">
        <v>245.91797497899151</v>
      </c>
      <c r="J25" s="100">
        <v>245.91797497899151</v>
      </c>
      <c r="K25" s="100">
        <v>245.91797497899151</v>
      </c>
      <c r="L25" s="100">
        <v>245.91797497899151</v>
      </c>
      <c r="M25" s="100">
        <v>245.91797497899151</v>
      </c>
      <c r="N25" s="100">
        <v>245.91797497899151</v>
      </c>
      <c r="O25" s="100">
        <v>245.91797497899151</v>
      </c>
      <c r="P25" s="100">
        <v>0</v>
      </c>
      <c r="Q25" s="100">
        <v>0</v>
      </c>
      <c r="R25" s="100">
        <v>0</v>
      </c>
      <c r="S25" s="100">
        <v>0</v>
      </c>
      <c r="T25" s="100">
        <v>0</v>
      </c>
      <c r="U25" s="100">
        <v>0</v>
      </c>
      <c r="V25" s="100">
        <v>0</v>
      </c>
      <c r="W25" s="100">
        <v>0</v>
      </c>
      <c r="X25" s="100">
        <v>0</v>
      </c>
      <c r="Y25" s="100">
        <v>0</v>
      </c>
      <c r="Z25" s="100">
        <v>0</v>
      </c>
      <c r="AA25" s="100">
        <v>0</v>
      </c>
      <c r="AB25" s="100">
        <v>0</v>
      </c>
      <c r="AC25" s="100">
        <v>0</v>
      </c>
      <c r="AD25" s="100">
        <v>0</v>
      </c>
      <c r="AE25" s="100">
        <v>0</v>
      </c>
      <c r="AF25" s="100">
        <v>0</v>
      </c>
      <c r="AG25" s="100">
        <v>0</v>
      </c>
      <c r="AH25" s="100">
        <v>0</v>
      </c>
      <c r="AI25" s="100">
        <v>0</v>
      </c>
      <c r="AJ25" s="100">
        <v>0</v>
      </c>
      <c r="AK25" s="108">
        <f t="shared" si="0"/>
        <v>2459.1797497899147</v>
      </c>
    </row>
    <row r="26" spans="1:37" x14ac:dyDescent="0.3">
      <c r="A26" s="10" t="s">
        <v>127</v>
      </c>
      <c r="B26" s="84" t="s">
        <v>124</v>
      </c>
      <c r="C26" s="23">
        <v>12</v>
      </c>
      <c r="D26" s="100">
        <v>204.68610000000001</v>
      </c>
      <c r="E26" s="145">
        <v>0.84899999999999975</v>
      </c>
      <c r="F26" s="100">
        <v>173.77849889999996</v>
      </c>
      <c r="G26" s="100">
        <v>173.77849889999996</v>
      </c>
      <c r="H26" s="100">
        <v>173.77849889999996</v>
      </c>
      <c r="I26" s="100">
        <v>173.77849889999996</v>
      </c>
      <c r="J26" s="100">
        <v>173.77849889999996</v>
      </c>
      <c r="K26" s="100">
        <v>173.77849889999996</v>
      </c>
      <c r="L26" s="100">
        <v>173.77849889999996</v>
      </c>
      <c r="M26" s="100">
        <v>173.77849889999996</v>
      </c>
      <c r="N26" s="100">
        <v>173.77849889999996</v>
      </c>
      <c r="O26" s="100">
        <v>173.77849889999996</v>
      </c>
      <c r="P26" s="100">
        <v>173.77849889999996</v>
      </c>
      <c r="Q26" s="100">
        <v>173.77849889999996</v>
      </c>
      <c r="R26" s="100">
        <v>0</v>
      </c>
      <c r="S26" s="100">
        <v>0</v>
      </c>
      <c r="T26" s="100">
        <v>0</v>
      </c>
      <c r="U26" s="100">
        <v>0</v>
      </c>
      <c r="V26" s="100">
        <v>0</v>
      </c>
      <c r="W26" s="100">
        <v>0</v>
      </c>
      <c r="X26" s="100">
        <v>0</v>
      </c>
      <c r="Y26" s="100">
        <v>0</v>
      </c>
      <c r="Z26" s="100">
        <v>0</v>
      </c>
      <c r="AA26" s="100">
        <v>0</v>
      </c>
      <c r="AB26" s="100">
        <v>0</v>
      </c>
      <c r="AC26" s="100">
        <v>0</v>
      </c>
      <c r="AD26" s="100">
        <v>0</v>
      </c>
      <c r="AE26" s="100">
        <v>0</v>
      </c>
      <c r="AF26" s="100">
        <v>0</v>
      </c>
      <c r="AG26" s="100">
        <v>0</v>
      </c>
      <c r="AH26" s="100">
        <v>0</v>
      </c>
      <c r="AI26" s="100">
        <v>0</v>
      </c>
      <c r="AJ26" s="100">
        <v>0</v>
      </c>
      <c r="AK26" s="108">
        <f t="shared" si="0"/>
        <v>2085.3419867999996</v>
      </c>
    </row>
    <row r="27" spans="1:37" x14ac:dyDescent="0.3">
      <c r="A27" s="10" t="s">
        <v>128</v>
      </c>
      <c r="B27" s="84" t="s">
        <v>124</v>
      </c>
      <c r="C27" s="23">
        <v>15</v>
      </c>
      <c r="D27" s="100">
        <v>19.864000000000001</v>
      </c>
      <c r="E27" s="145">
        <v>0.84899999999999998</v>
      </c>
      <c r="F27" s="100">
        <v>16.864536000000001</v>
      </c>
      <c r="G27" s="100">
        <v>16.864536000000001</v>
      </c>
      <c r="H27" s="100">
        <v>16.864536000000001</v>
      </c>
      <c r="I27" s="100">
        <v>16.864536000000001</v>
      </c>
      <c r="J27" s="100">
        <v>16.864536000000001</v>
      </c>
      <c r="K27" s="100">
        <v>16.864536000000001</v>
      </c>
      <c r="L27" s="100">
        <v>16.864536000000001</v>
      </c>
      <c r="M27" s="100">
        <v>16.864536000000001</v>
      </c>
      <c r="N27" s="100">
        <v>16.864536000000001</v>
      </c>
      <c r="O27" s="100">
        <v>16.864536000000001</v>
      </c>
      <c r="P27" s="100">
        <v>16.864536000000001</v>
      </c>
      <c r="Q27" s="100">
        <v>16.864536000000001</v>
      </c>
      <c r="R27" s="100">
        <v>16.864536000000001</v>
      </c>
      <c r="S27" s="100">
        <v>16.864536000000001</v>
      </c>
      <c r="T27" s="100">
        <v>16.864536000000001</v>
      </c>
      <c r="U27" s="100">
        <v>0</v>
      </c>
      <c r="V27" s="100">
        <v>0</v>
      </c>
      <c r="W27" s="100">
        <v>0</v>
      </c>
      <c r="X27" s="100">
        <v>0</v>
      </c>
      <c r="Y27" s="100">
        <v>0</v>
      </c>
      <c r="Z27" s="100">
        <v>0</v>
      </c>
      <c r="AA27" s="100">
        <v>0</v>
      </c>
      <c r="AB27" s="100">
        <v>0</v>
      </c>
      <c r="AC27" s="100">
        <v>0</v>
      </c>
      <c r="AD27" s="100">
        <v>0</v>
      </c>
      <c r="AE27" s="100">
        <v>0</v>
      </c>
      <c r="AF27" s="100">
        <v>0</v>
      </c>
      <c r="AG27" s="100">
        <v>0</v>
      </c>
      <c r="AH27" s="100">
        <v>0</v>
      </c>
      <c r="AI27" s="100">
        <v>0</v>
      </c>
      <c r="AJ27" s="100">
        <v>0</v>
      </c>
      <c r="AK27" s="108">
        <f t="shared" si="0"/>
        <v>252.96803999999992</v>
      </c>
    </row>
    <row r="28" spans="1:37" x14ac:dyDescent="0.3">
      <c r="A28" s="10" t="s">
        <v>129</v>
      </c>
      <c r="B28" s="84" t="s">
        <v>124</v>
      </c>
      <c r="C28" s="23">
        <v>12</v>
      </c>
      <c r="D28" s="100">
        <v>118.89969766976948</v>
      </c>
      <c r="E28" s="145">
        <v>0.84899999999999987</v>
      </c>
      <c r="F28" s="100">
        <v>100.94584332163427</v>
      </c>
      <c r="G28" s="100">
        <v>100.94584332163427</v>
      </c>
      <c r="H28" s="100">
        <v>100.94584332163427</v>
      </c>
      <c r="I28" s="100">
        <v>100.94584332163427</v>
      </c>
      <c r="J28" s="100">
        <v>100.94584332163427</v>
      </c>
      <c r="K28" s="100">
        <v>100.94584332163427</v>
      </c>
      <c r="L28" s="100">
        <v>100.94584332163427</v>
      </c>
      <c r="M28" s="100">
        <v>100.94584332163427</v>
      </c>
      <c r="N28" s="100">
        <v>100.94584332163427</v>
      </c>
      <c r="O28" s="100">
        <v>100.94584332163427</v>
      </c>
      <c r="P28" s="100">
        <v>100.94584332163427</v>
      </c>
      <c r="Q28" s="100">
        <v>100.94584332163427</v>
      </c>
      <c r="R28" s="100">
        <v>0</v>
      </c>
      <c r="S28" s="100">
        <v>0</v>
      </c>
      <c r="T28" s="100">
        <v>0</v>
      </c>
      <c r="U28" s="100">
        <v>0</v>
      </c>
      <c r="V28" s="100">
        <v>0</v>
      </c>
      <c r="W28" s="100">
        <v>0</v>
      </c>
      <c r="X28" s="100">
        <v>0</v>
      </c>
      <c r="Y28" s="100">
        <v>0</v>
      </c>
      <c r="Z28" s="100">
        <v>0</v>
      </c>
      <c r="AA28" s="100">
        <v>0</v>
      </c>
      <c r="AB28" s="100">
        <v>0</v>
      </c>
      <c r="AC28" s="100">
        <v>0</v>
      </c>
      <c r="AD28" s="100">
        <v>0</v>
      </c>
      <c r="AE28" s="100">
        <v>0</v>
      </c>
      <c r="AF28" s="100">
        <v>0</v>
      </c>
      <c r="AG28" s="100">
        <v>0</v>
      </c>
      <c r="AH28" s="100">
        <v>0</v>
      </c>
      <c r="AI28" s="100">
        <v>0</v>
      </c>
      <c r="AJ28" s="100">
        <v>0</v>
      </c>
      <c r="AK28" s="108">
        <f t="shared" si="0"/>
        <v>1211.3501198596111</v>
      </c>
    </row>
    <row r="29" spans="1:37" x14ac:dyDescent="0.3">
      <c r="A29" s="10" t="s">
        <v>130</v>
      </c>
      <c r="B29" s="84" t="s">
        <v>124</v>
      </c>
      <c r="C29" s="23">
        <v>8</v>
      </c>
      <c r="D29" s="100">
        <v>41.811999999999998</v>
      </c>
      <c r="E29" s="145">
        <v>0.84899999999999998</v>
      </c>
      <c r="F29" s="100">
        <v>35.498387999999998</v>
      </c>
      <c r="G29" s="100">
        <v>35.498387999999998</v>
      </c>
      <c r="H29" s="100">
        <v>35.498387999999998</v>
      </c>
      <c r="I29" s="100">
        <v>35.498387999999998</v>
      </c>
      <c r="J29" s="100">
        <v>35.498387999999998</v>
      </c>
      <c r="K29" s="100">
        <v>35.498387999999998</v>
      </c>
      <c r="L29" s="100">
        <v>35.498387999999998</v>
      </c>
      <c r="M29" s="100">
        <v>35.498387999999998</v>
      </c>
      <c r="N29" s="100">
        <v>0</v>
      </c>
      <c r="O29" s="100">
        <v>0</v>
      </c>
      <c r="P29" s="100">
        <v>0</v>
      </c>
      <c r="Q29" s="100">
        <v>0</v>
      </c>
      <c r="R29" s="100">
        <v>0</v>
      </c>
      <c r="S29" s="100">
        <v>0</v>
      </c>
      <c r="T29" s="100">
        <v>0</v>
      </c>
      <c r="U29" s="100">
        <v>0</v>
      </c>
      <c r="V29" s="100">
        <v>0</v>
      </c>
      <c r="W29" s="100">
        <v>0</v>
      </c>
      <c r="X29" s="100">
        <v>0</v>
      </c>
      <c r="Y29" s="100">
        <v>0</v>
      </c>
      <c r="Z29" s="100">
        <v>0</v>
      </c>
      <c r="AA29" s="100">
        <v>0</v>
      </c>
      <c r="AB29" s="100">
        <v>0</v>
      </c>
      <c r="AC29" s="100">
        <v>0</v>
      </c>
      <c r="AD29" s="100">
        <v>0</v>
      </c>
      <c r="AE29" s="100">
        <v>0</v>
      </c>
      <c r="AF29" s="100">
        <v>0</v>
      </c>
      <c r="AG29" s="100">
        <v>0</v>
      </c>
      <c r="AH29" s="100">
        <v>0</v>
      </c>
      <c r="AI29" s="100">
        <v>0</v>
      </c>
      <c r="AJ29" s="100">
        <v>0</v>
      </c>
      <c r="AK29" s="108">
        <f t="shared" si="0"/>
        <v>283.98710399999999</v>
      </c>
    </row>
    <row r="30" spans="1:37" x14ac:dyDescent="0.3">
      <c r="A30" s="10" t="s">
        <v>131</v>
      </c>
      <c r="B30" s="84" t="s">
        <v>124</v>
      </c>
      <c r="C30" s="23">
        <v>5</v>
      </c>
      <c r="D30" s="100">
        <v>21.774744000000002</v>
      </c>
      <c r="E30" s="145">
        <v>0.84899999999999998</v>
      </c>
      <c r="F30" s="100">
        <v>18.486757656000002</v>
      </c>
      <c r="G30" s="100">
        <v>18.486757656000002</v>
      </c>
      <c r="H30" s="100">
        <v>18.486757656000002</v>
      </c>
      <c r="I30" s="100">
        <v>18.486757656000002</v>
      </c>
      <c r="J30" s="100">
        <v>18.486757656000002</v>
      </c>
      <c r="K30" s="100">
        <v>0</v>
      </c>
      <c r="L30" s="100">
        <v>0</v>
      </c>
      <c r="M30" s="100">
        <v>0</v>
      </c>
      <c r="N30" s="100">
        <v>0</v>
      </c>
      <c r="O30" s="100">
        <v>0</v>
      </c>
      <c r="P30" s="100">
        <v>0</v>
      </c>
      <c r="Q30" s="100">
        <v>0</v>
      </c>
      <c r="R30" s="100">
        <v>0</v>
      </c>
      <c r="S30" s="100">
        <v>0</v>
      </c>
      <c r="T30" s="100">
        <v>0</v>
      </c>
      <c r="U30" s="100">
        <v>0</v>
      </c>
      <c r="V30" s="100">
        <v>0</v>
      </c>
      <c r="W30" s="100">
        <v>0</v>
      </c>
      <c r="X30" s="100">
        <v>0</v>
      </c>
      <c r="Y30" s="100">
        <v>0</v>
      </c>
      <c r="Z30" s="100">
        <v>0</v>
      </c>
      <c r="AA30" s="100">
        <v>0</v>
      </c>
      <c r="AB30" s="100">
        <v>0</v>
      </c>
      <c r="AC30" s="100">
        <v>0</v>
      </c>
      <c r="AD30" s="100">
        <v>0</v>
      </c>
      <c r="AE30" s="100">
        <v>0</v>
      </c>
      <c r="AF30" s="100">
        <v>0</v>
      </c>
      <c r="AG30" s="100">
        <v>0</v>
      </c>
      <c r="AH30" s="100">
        <v>0</v>
      </c>
      <c r="AI30" s="100">
        <v>0</v>
      </c>
      <c r="AJ30" s="100">
        <v>0</v>
      </c>
      <c r="AK30" s="108">
        <f t="shared" si="0"/>
        <v>92.433788280000016</v>
      </c>
    </row>
    <row r="31" spans="1:37" x14ac:dyDescent="0.3">
      <c r="A31" s="10" t="s">
        <v>132</v>
      </c>
      <c r="B31" s="84" t="s">
        <v>124</v>
      </c>
      <c r="C31" s="23">
        <v>12</v>
      </c>
      <c r="D31" s="100">
        <v>3119.4903243600006</v>
      </c>
      <c r="E31" s="145">
        <v>0.84899999999999987</v>
      </c>
      <c r="F31" s="100">
        <v>2648.4472853816401</v>
      </c>
      <c r="G31" s="100">
        <v>2648.4472853816401</v>
      </c>
      <c r="H31" s="100">
        <v>2648.4472853816401</v>
      </c>
      <c r="I31" s="100">
        <v>2648.4472853816401</v>
      </c>
      <c r="J31" s="100">
        <v>2648.4472853816401</v>
      </c>
      <c r="K31" s="100">
        <v>2648.4472853816401</v>
      </c>
      <c r="L31" s="100">
        <v>2648.4472853816401</v>
      </c>
      <c r="M31" s="100">
        <v>2648.4472853816401</v>
      </c>
      <c r="N31" s="100">
        <v>2648.4472853816401</v>
      </c>
      <c r="O31" s="100">
        <v>2648.4472853816401</v>
      </c>
      <c r="P31" s="100">
        <v>2648.4472853816401</v>
      </c>
      <c r="Q31" s="100">
        <v>2648.4472853816401</v>
      </c>
      <c r="R31" s="100">
        <v>0</v>
      </c>
      <c r="S31" s="100">
        <v>0</v>
      </c>
      <c r="T31" s="100">
        <v>0</v>
      </c>
      <c r="U31" s="100">
        <v>0</v>
      </c>
      <c r="V31" s="100">
        <v>0</v>
      </c>
      <c r="W31" s="100">
        <v>0</v>
      </c>
      <c r="X31" s="100">
        <v>0</v>
      </c>
      <c r="Y31" s="100">
        <v>0</v>
      </c>
      <c r="Z31" s="100">
        <v>0</v>
      </c>
      <c r="AA31" s="100">
        <v>0</v>
      </c>
      <c r="AB31" s="100">
        <v>0</v>
      </c>
      <c r="AC31" s="100">
        <v>0</v>
      </c>
      <c r="AD31" s="100">
        <v>0</v>
      </c>
      <c r="AE31" s="100">
        <v>0</v>
      </c>
      <c r="AF31" s="100">
        <v>0</v>
      </c>
      <c r="AG31" s="100">
        <v>0</v>
      </c>
      <c r="AH31" s="100">
        <v>0</v>
      </c>
      <c r="AI31" s="100">
        <v>0</v>
      </c>
      <c r="AJ31" s="100">
        <v>0</v>
      </c>
      <c r="AK31" s="108">
        <f t="shared" si="0"/>
        <v>31781.367424579683</v>
      </c>
    </row>
    <row r="32" spans="1:37" x14ac:dyDescent="0.3">
      <c r="A32" s="10" t="s">
        <v>133</v>
      </c>
      <c r="B32" s="84" t="s">
        <v>124</v>
      </c>
      <c r="C32" s="23">
        <v>15</v>
      </c>
      <c r="D32" s="100">
        <v>68.308000000000007</v>
      </c>
      <c r="E32" s="145">
        <v>0.84899999999999987</v>
      </c>
      <c r="F32" s="100">
        <v>57.993491999999996</v>
      </c>
      <c r="G32" s="100">
        <v>57.993491999999996</v>
      </c>
      <c r="H32" s="100">
        <v>57.993491999999996</v>
      </c>
      <c r="I32" s="100">
        <v>57.993491999999996</v>
      </c>
      <c r="J32" s="100">
        <v>57.993491999999996</v>
      </c>
      <c r="K32" s="100">
        <v>57.993491999999996</v>
      </c>
      <c r="L32" s="100">
        <v>57.993491999999996</v>
      </c>
      <c r="M32" s="100">
        <v>57.993491999999996</v>
      </c>
      <c r="N32" s="100">
        <v>57.993491999999996</v>
      </c>
      <c r="O32" s="100">
        <v>57.993491999999996</v>
      </c>
      <c r="P32" s="100">
        <v>57.993491999999996</v>
      </c>
      <c r="Q32" s="100">
        <v>57.993491999999996</v>
      </c>
      <c r="R32" s="100">
        <v>57.993491999999996</v>
      </c>
      <c r="S32" s="100">
        <v>57.993491999999996</v>
      </c>
      <c r="T32" s="100">
        <v>57.993491999999996</v>
      </c>
      <c r="U32" s="100">
        <v>0</v>
      </c>
      <c r="V32" s="100">
        <v>0</v>
      </c>
      <c r="W32" s="100">
        <v>0</v>
      </c>
      <c r="X32" s="100">
        <v>0</v>
      </c>
      <c r="Y32" s="100">
        <v>0</v>
      </c>
      <c r="Z32" s="100">
        <v>0</v>
      </c>
      <c r="AA32" s="100">
        <v>0</v>
      </c>
      <c r="AB32" s="100">
        <v>0</v>
      </c>
      <c r="AC32" s="100">
        <v>0</v>
      </c>
      <c r="AD32" s="100">
        <v>0</v>
      </c>
      <c r="AE32" s="100">
        <v>0</v>
      </c>
      <c r="AF32" s="100">
        <v>0</v>
      </c>
      <c r="AG32" s="100">
        <v>0</v>
      </c>
      <c r="AH32" s="100">
        <v>0</v>
      </c>
      <c r="AI32" s="100">
        <v>0</v>
      </c>
      <c r="AJ32" s="100">
        <v>0</v>
      </c>
      <c r="AK32" s="108">
        <f t="shared" si="0"/>
        <v>869.90237999999965</v>
      </c>
    </row>
    <row r="33" spans="1:37" x14ac:dyDescent="0.3">
      <c r="A33" s="10" t="s">
        <v>134</v>
      </c>
      <c r="B33" s="84" t="s">
        <v>124</v>
      </c>
      <c r="C33" s="23">
        <v>4</v>
      </c>
      <c r="D33" s="100">
        <v>252.69300000000001</v>
      </c>
      <c r="E33" s="145">
        <v>0.84899999999999987</v>
      </c>
      <c r="F33" s="100">
        <v>214.53635699999998</v>
      </c>
      <c r="G33" s="100">
        <v>214.53635699999998</v>
      </c>
      <c r="H33" s="100">
        <v>214.53635699999998</v>
      </c>
      <c r="I33" s="100">
        <v>214.53635699999998</v>
      </c>
      <c r="J33" s="100">
        <v>0</v>
      </c>
      <c r="K33" s="100">
        <v>0</v>
      </c>
      <c r="L33" s="100">
        <v>0</v>
      </c>
      <c r="M33" s="100">
        <v>0</v>
      </c>
      <c r="N33" s="100">
        <v>0</v>
      </c>
      <c r="O33" s="100">
        <v>0</v>
      </c>
      <c r="P33" s="100">
        <v>0</v>
      </c>
      <c r="Q33" s="100">
        <v>0</v>
      </c>
      <c r="R33" s="100">
        <v>0</v>
      </c>
      <c r="S33" s="100">
        <v>0</v>
      </c>
      <c r="T33" s="100">
        <v>0</v>
      </c>
      <c r="U33" s="100">
        <v>0</v>
      </c>
      <c r="V33" s="100">
        <v>0</v>
      </c>
      <c r="W33" s="100">
        <v>0</v>
      </c>
      <c r="X33" s="100">
        <v>0</v>
      </c>
      <c r="Y33" s="100">
        <v>0</v>
      </c>
      <c r="Z33" s="100">
        <v>0</v>
      </c>
      <c r="AA33" s="100">
        <v>0</v>
      </c>
      <c r="AB33" s="100">
        <v>0</v>
      </c>
      <c r="AC33" s="100">
        <v>0</v>
      </c>
      <c r="AD33" s="100">
        <v>0</v>
      </c>
      <c r="AE33" s="100">
        <v>0</v>
      </c>
      <c r="AF33" s="100">
        <v>0</v>
      </c>
      <c r="AG33" s="100">
        <v>0</v>
      </c>
      <c r="AH33" s="100">
        <v>0</v>
      </c>
      <c r="AI33" s="100">
        <v>0</v>
      </c>
      <c r="AJ33" s="100">
        <v>0</v>
      </c>
      <c r="AK33" s="108">
        <f t="shared" si="0"/>
        <v>858.14542799999992</v>
      </c>
    </row>
    <row r="34" spans="1:37" x14ac:dyDescent="0.3">
      <c r="A34" s="10" t="s">
        <v>135</v>
      </c>
      <c r="B34" s="84" t="s">
        <v>124</v>
      </c>
      <c r="C34" s="23">
        <v>10</v>
      </c>
      <c r="D34" s="100">
        <v>49.350600000000014</v>
      </c>
      <c r="E34" s="145">
        <v>0.84899999999999987</v>
      </c>
      <c r="F34" s="100">
        <v>41.898659400000007</v>
      </c>
      <c r="G34" s="100">
        <v>41.898659400000007</v>
      </c>
      <c r="H34" s="100">
        <v>41.898659400000007</v>
      </c>
      <c r="I34" s="100">
        <v>41.898659400000007</v>
      </c>
      <c r="J34" s="100">
        <v>41.898659400000007</v>
      </c>
      <c r="K34" s="100">
        <v>41.898659400000007</v>
      </c>
      <c r="L34" s="100">
        <v>41.898659400000007</v>
      </c>
      <c r="M34" s="100">
        <v>41.898659400000007</v>
      </c>
      <c r="N34" s="100">
        <v>41.898659400000007</v>
      </c>
      <c r="O34" s="100">
        <v>41.898659400000007</v>
      </c>
      <c r="P34" s="100">
        <v>0</v>
      </c>
      <c r="Q34" s="100">
        <v>0</v>
      </c>
      <c r="R34" s="100">
        <v>0</v>
      </c>
      <c r="S34" s="100">
        <v>0</v>
      </c>
      <c r="T34" s="100">
        <v>0</v>
      </c>
      <c r="U34" s="100">
        <v>0</v>
      </c>
      <c r="V34" s="100">
        <v>0</v>
      </c>
      <c r="W34" s="100">
        <v>0</v>
      </c>
      <c r="X34" s="100">
        <v>0</v>
      </c>
      <c r="Y34" s="100">
        <v>0</v>
      </c>
      <c r="Z34" s="100">
        <v>0</v>
      </c>
      <c r="AA34" s="100">
        <v>0</v>
      </c>
      <c r="AB34" s="100">
        <v>0</v>
      </c>
      <c r="AC34" s="100">
        <v>0</v>
      </c>
      <c r="AD34" s="100">
        <v>0</v>
      </c>
      <c r="AE34" s="100">
        <v>0</v>
      </c>
      <c r="AF34" s="100">
        <v>0</v>
      </c>
      <c r="AG34" s="100">
        <v>0</v>
      </c>
      <c r="AH34" s="100">
        <v>0</v>
      </c>
      <c r="AI34" s="100">
        <v>0</v>
      </c>
      <c r="AJ34" s="100">
        <v>0</v>
      </c>
      <c r="AK34" s="108">
        <f t="shared" si="0"/>
        <v>418.98659400000003</v>
      </c>
    </row>
    <row r="35" spans="1:37" x14ac:dyDescent="0.3">
      <c r="A35" s="10" t="s">
        <v>136</v>
      </c>
      <c r="B35" s="84" t="s">
        <v>124</v>
      </c>
      <c r="C35" s="23">
        <v>5</v>
      </c>
      <c r="D35" s="144">
        <v>0.16262479999999996</v>
      </c>
      <c r="E35" s="145">
        <v>0.84899999999999998</v>
      </c>
      <c r="F35" s="144">
        <v>0.13806845519999997</v>
      </c>
      <c r="G35" s="144">
        <v>0.13806845519999997</v>
      </c>
      <c r="H35" s="144">
        <v>0.13806845519999997</v>
      </c>
      <c r="I35" s="144">
        <v>0.13806845519999997</v>
      </c>
      <c r="J35" s="144">
        <v>0.13806845519999997</v>
      </c>
      <c r="K35" s="144">
        <v>0</v>
      </c>
      <c r="L35" s="144">
        <v>0</v>
      </c>
      <c r="M35" s="144">
        <v>0</v>
      </c>
      <c r="N35" s="144">
        <v>0</v>
      </c>
      <c r="O35" s="144">
        <v>0</v>
      </c>
      <c r="P35" s="144">
        <v>0</v>
      </c>
      <c r="Q35" s="144">
        <v>0</v>
      </c>
      <c r="R35" s="144">
        <v>0</v>
      </c>
      <c r="S35" s="144">
        <v>0</v>
      </c>
      <c r="T35" s="144">
        <v>0</v>
      </c>
      <c r="U35" s="144">
        <v>0</v>
      </c>
      <c r="V35" s="144">
        <v>0</v>
      </c>
      <c r="W35" s="144">
        <v>0</v>
      </c>
      <c r="X35" s="144">
        <v>0</v>
      </c>
      <c r="Y35" s="144">
        <v>0</v>
      </c>
      <c r="Z35" s="144">
        <v>0</v>
      </c>
      <c r="AA35" s="144">
        <v>0</v>
      </c>
      <c r="AB35" s="144">
        <v>0</v>
      </c>
      <c r="AC35" s="144">
        <v>0</v>
      </c>
      <c r="AD35" s="144">
        <v>0</v>
      </c>
      <c r="AE35" s="144">
        <v>0</v>
      </c>
      <c r="AF35" s="144">
        <v>0</v>
      </c>
      <c r="AG35" s="144">
        <v>0</v>
      </c>
      <c r="AH35" s="144">
        <v>0</v>
      </c>
      <c r="AI35" s="144">
        <v>0</v>
      </c>
      <c r="AJ35" s="144">
        <v>0</v>
      </c>
      <c r="AK35" s="108">
        <f t="shared" si="0"/>
        <v>0.69034227599999987</v>
      </c>
    </row>
    <row r="36" spans="1:37" x14ac:dyDescent="0.3">
      <c r="A36" s="10" t="s">
        <v>137</v>
      </c>
      <c r="B36" s="84" t="s">
        <v>124</v>
      </c>
      <c r="C36" s="23">
        <v>10</v>
      </c>
      <c r="D36" s="100">
        <v>9.848279999999999</v>
      </c>
      <c r="E36" s="145">
        <v>0.84899999999999998</v>
      </c>
      <c r="F36" s="100">
        <v>8.3611897199999987</v>
      </c>
      <c r="G36" s="100">
        <v>8.3611897199999987</v>
      </c>
      <c r="H36" s="100">
        <v>8.3611897199999987</v>
      </c>
      <c r="I36" s="100">
        <v>8.3611897199999987</v>
      </c>
      <c r="J36" s="100">
        <v>8.3611897199999987</v>
      </c>
      <c r="K36" s="100">
        <v>8.3611897199999987</v>
      </c>
      <c r="L36" s="100">
        <v>8.3611897199999987</v>
      </c>
      <c r="M36" s="100">
        <v>8.3611897199999987</v>
      </c>
      <c r="N36" s="100">
        <v>8.3611897199999987</v>
      </c>
      <c r="O36" s="100">
        <v>8.3611897199999987</v>
      </c>
      <c r="P36" s="100">
        <v>0</v>
      </c>
      <c r="Q36" s="100">
        <v>0</v>
      </c>
      <c r="R36" s="100">
        <v>0</v>
      </c>
      <c r="S36" s="100">
        <v>0</v>
      </c>
      <c r="T36" s="100">
        <v>0</v>
      </c>
      <c r="U36" s="100">
        <v>0</v>
      </c>
      <c r="V36" s="100">
        <v>0</v>
      </c>
      <c r="W36" s="100">
        <v>0</v>
      </c>
      <c r="X36" s="100">
        <v>0</v>
      </c>
      <c r="Y36" s="100">
        <v>0</v>
      </c>
      <c r="Z36" s="100">
        <v>0</v>
      </c>
      <c r="AA36" s="100">
        <v>0</v>
      </c>
      <c r="AB36" s="100">
        <v>0</v>
      </c>
      <c r="AC36" s="100">
        <v>0</v>
      </c>
      <c r="AD36" s="100">
        <v>0</v>
      </c>
      <c r="AE36" s="100">
        <v>0</v>
      </c>
      <c r="AF36" s="100">
        <v>0</v>
      </c>
      <c r="AG36" s="100">
        <v>0</v>
      </c>
      <c r="AH36" s="100">
        <v>0</v>
      </c>
      <c r="AI36" s="100">
        <v>0</v>
      </c>
      <c r="AJ36" s="100">
        <v>0</v>
      </c>
      <c r="AK36" s="108">
        <f t="shared" si="0"/>
        <v>83.611897199999987</v>
      </c>
    </row>
    <row r="37" spans="1:37" x14ac:dyDescent="0.3">
      <c r="A37" s="10" t="s">
        <v>138</v>
      </c>
      <c r="B37" s="84" t="s">
        <v>124</v>
      </c>
      <c r="C37" s="23">
        <v>10</v>
      </c>
      <c r="D37" s="100">
        <v>7.6863999999999999</v>
      </c>
      <c r="E37" s="145">
        <v>0.84899999999999998</v>
      </c>
      <c r="F37" s="100">
        <v>6.5257535999999998</v>
      </c>
      <c r="G37" s="100">
        <v>6.5257535999999998</v>
      </c>
      <c r="H37" s="100">
        <v>6.5257535999999998</v>
      </c>
      <c r="I37" s="100">
        <v>6.5257535999999998</v>
      </c>
      <c r="J37" s="100">
        <v>6.5257535999999998</v>
      </c>
      <c r="K37" s="100">
        <v>6.5257535999999998</v>
      </c>
      <c r="L37" s="100">
        <v>6.5257535999999998</v>
      </c>
      <c r="M37" s="100">
        <v>6.5257535999999998</v>
      </c>
      <c r="N37" s="100">
        <v>6.5257535999999998</v>
      </c>
      <c r="O37" s="100">
        <v>6.5257535999999998</v>
      </c>
      <c r="P37" s="100">
        <v>0</v>
      </c>
      <c r="Q37" s="100">
        <v>0</v>
      </c>
      <c r="R37" s="100">
        <v>0</v>
      </c>
      <c r="S37" s="100">
        <v>0</v>
      </c>
      <c r="T37" s="100">
        <v>0</v>
      </c>
      <c r="U37" s="100">
        <v>0</v>
      </c>
      <c r="V37" s="100">
        <v>0</v>
      </c>
      <c r="W37" s="100">
        <v>0</v>
      </c>
      <c r="X37" s="100">
        <v>0</v>
      </c>
      <c r="Y37" s="100">
        <v>0</v>
      </c>
      <c r="Z37" s="100">
        <v>0</v>
      </c>
      <c r="AA37" s="100">
        <v>0</v>
      </c>
      <c r="AB37" s="100">
        <v>0</v>
      </c>
      <c r="AC37" s="100">
        <v>0</v>
      </c>
      <c r="AD37" s="100">
        <v>0</v>
      </c>
      <c r="AE37" s="100">
        <v>0</v>
      </c>
      <c r="AF37" s="100">
        <v>0</v>
      </c>
      <c r="AG37" s="100">
        <v>0</v>
      </c>
      <c r="AH37" s="100">
        <v>0</v>
      </c>
      <c r="AI37" s="100">
        <v>0</v>
      </c>
      <c r="AJ37" s="100">
        <v>0</v>
      </c>
      <c r="AK37" s="108">
        <f t="shared" si="0"/>
        <v>65.257536000000002</v>
      </c>
    </row>
    <row r="38" spans="1:37" x14ac:dyDescent="0.3">
      <c r="A38" s="10" t="s">
        <v>139</v>
      </c>
      <c r="B38" s="84" t="s">
        <v>140</v>
      </c>
      <c r="C38" s="23">
        <v>5</v>
      </c>
      <c r="D38" s="100">
        <v>1304.7940243920002</v>
      </c>
      <c r="E38" s="145">
        <v>0.70200000000000007</v>
      </c>
      <c r="F38" s="100">
        <v>915.96540512318427</v>
      </c>
      <c r="G38" s="100">
        <v>915.96540512318427</v>
      </c>
      <c r="H38" s="100">
        <v>915.96540512318427</v>
      </c>
      <c r="I38" s="100">
        <v>915.96540512318427</v>
      </c>
      <c r="J38" s="100">
        <v>915.96540512318427</v>
      </c>
      <c r="K38" s="100">
        <v>0</v>
      </c>
      <c r="L38" s="100">
        <v>0</v>
      </c>
      <c r="M38" s="100">
        <v>0</v>
      </c>
      <c r="N38" s="100">
        <v>0</v>
      </c>
      <c r="O38" s="100">
        <v>0</v>
      </c>
      <c r="P38" s="100">
        <v>0</v>
      </c>
      <c r="Q38" s="100">
        <v>0</v>
      </c>
      <c r="R38" s="100">
        <v>0</v>
      </c>
      <c r="S38" s="100">
        <v>0</v>
      </c>
      <c r="T38" s="100">
        <v>0</v>
      </c>
      <c r="U38" s="100">
        <v>0</v>
      </c>
      <c r="V38" s="100">
        <v>0</v>
      </c>
      <c r="W38" s="100">
        <v>0</v>
      </c>
      <c r="X38" s="100">
        <v>0</v>
      </c>
      <c r="Y38" s="100">
        <v>0</v>
      </c>
      <c r="Z38" s="100">
        <v>0</v>
      </c>
      <c r="AA38" s="100">
        <v>0</v>
      </c>
      <c r="AB38" s="100">
        <v>0</v>
      </c>
      <c r="AC38" s="100">
        <v>0</v>
      </c>
      <c r="AD38" s="100">
        <v>0</v>
      </c>
      <c r="AE38" s="100">
        <v>0</v>
      </c>
      <c r="AF38" s="100">
        <v>0</v>
      </c>
      <c r="AG38" s="100">
        <v>0</v>
      </c>
      <c r="AH38" s="100">
        <v>0</v>
      </c>
      <c r="AI38" s="100">
        <v>0</v>
      </c>
      <c r="AJ38" s="100">
        <v>0</v>
      </c>
      <c r="AK38" s="108">
        <f t="shared" si="0"/>
        <v>4579.8270256159212</v>
      </c>
    </row>
    <row r="39" spans="1:37" x14ac:dyDescent="0.3">
      <c r="A39" s="10" t="s">
        <v>141</v>
      </c>
      <c r="B39" s="84" t="s">
        <v>142</v>
      </c>
      <c r="C39" s="23">
        <v>5</v>
      </c>
      <c r="D39" s="100">
        <v>18.29927342695153</v>
      </c>
      <c r="E39" s="145">
        <v>0.91999999999999993</v>
      </c>
      <c r="F39" s="100">
        <v>16.835331552795406</v>
      </c>
      <c r="G39" s="100">
        <v>16.835331552795406</v>
      </c>
      <c r="H39" s="100">
        <v>16.835331552795406</v>
      </c>
      <c r="I39" s="100">
        <v>16.835331552795406</v>
      </c>
      <c r="J39" s="100">
        <v>16.835331552795406</v>
      </c>
      <c r="K39" s="100">
        <v>0</v>
      </c>
      <c r="L39" s="100">
        <v>0</v>
      </c>
      <c r="M39" s="100">
        <v>0</v>
      </c>
      <c r="N39" s="100">
        <v>0</v>
      </c>
      <c r="O39" s="100">
        <v>0</v>
      </c>
      <c r="P39" s="100">
        <v>0</v>
      </c>
      <c r="Q39" s="100">
        <v>0</v>
      </c>
      <c r="R39" s="100">
        <v>0</v>
      </c>
      <c r="S39" s="100">
        <v>0</v>
      </c>
      <c r="T39" s="100">
        <v>0</v>
      </c>
      <c r="U39" s="100">
        <v>0</v>
      </c>
      <c r="V39" s="100">
        <v>0</v>
      </c>
      <c r="W39" s="100">
        <v>0</v>
      </c>
      <c r="X39" s="100">
        <v>0</v>
      </c>
      <c r="Y39" s="100">
        <v>0</v>
      </c>
      <c r="Z39" s="100">
        <v>0</v>
      </c>
      <c r="AA39" s="100">
        <v>0</v>
      </c>
      <c r="AB39" s="100">
        <v>0</v>
      </c>
      <c r="AC39" s="100">
        <v>0</v>
      </c>
      <c r="AD39" s="100">
        <v>0</v>
      </c>
      <c r="AE39" s="100">
        <v>0</v>
      </c>
      <c r="AF39" s="100">
        <v>0</v>
      </c>
      <c r="AG39" s="100">
        <v>0</v>
      </c>
      <c r="AH39" s="100">
        <v>0</v>
      </c>
      <c r="AI39" s="100">
        <v>0</v>
      </c>
      <c r="AJ39" s="100">
        <v>0</v>
      </c>
      <c r="AK39" s="108">
        <f t="shared" si="0"/>
        <v>84.176657763977033</v>
      </c>
    </row>
    <row r="40" spans="1:37" x14ac:dyDescent="0.3">
      <c r="A40" s="10" t="s">
        <v>106</v>
      </c>
      <c r="B40" s="84" t="s">
        <v>143</v>
      </c>
      <c r="C40" s="23">
        <v>14.877978003278987</v>
      </c>
      <c r="D40" s="100">
        <v>35144.657698256124</v>
      </c>
      <c r="E40" s="145">
        <v>0.77339999999999665</v>
      </c>
      <c r="F40" s="100">
        <v>27180.878263831168</v>
      </c>
      <c r="G40" s="100">
        <v>25208.73475248332</v>
      </c>
      <c r="H40" s="100">
        <v>25208.73475248332</v>
      </c>
      <c r="I40" s="100">
        <v>24864.369844589699</v>
      </c>
      <c r="J40" s="100">
        <v>24864.369844589699</v>
      </c>
      <c r="K40" s="100">
        <v>24864.369844589699</v>
      </c>
      <c r="L40" s="100">
        <v>24864.369844589699</v>
      </c>
      <c r="M40" s="100">
        <v>24864.369844589699</v>
      </c>
      <c r="N40" s="100">
        <v>24864.369844589699</v>
      </c>
      <c r="O40" s="100">
        <v>24864.369844589699</v>
      </c>
      <c r="P40" s="100">
        <v>24864.369844589699</v>
      </c>
      <c r="Q40" s="100">
        <v>24864.369844589699</v>
      </c>
      <c r="R40" s="100">
        <v>24864.369844589699</v>
      </c>
      <c r="S40" s="100">
        <v>24282.791831131926</v>
      </c>
      <c r="T40" s="100">
        <v>16880.043963185737</v>
      </c>
      <c r="U40" s="100">
        <v>0</v>
      </c>
      <c r="V40" s="100">
        <v>0</v>
      </c>
      <c r="W40" s="100">
        <v>0</v>
      </c>
      <c r="X40" s="100">
        <v>0</v>
      </c>
      <c r="Y40" s="100">
        <v>0</v>
      </c>
      <c r="Z40" s="100">
        <v>0</v>
      </c>
      <c r="AA40" s="100">
        <v>0</v>
      </c>
      <c r="AB40" s="100">
        <v>0</v>
      </c>
      <c r="AC40" s="100">
        <v>0</v>
      </c>
      <c r="AD40" s="100">
        <v>0</v>
      </c>
      <c r="AE40" s="100">
        <v>0</v>
      </c>
      <c r="AF40" s="100">
        <v>0</v>
      </c>
      <c r="AG40" s="100">
        <v>0</v>
      </c>
      <c r="AH40" s="100">
        <v>0</v>
      </c>
      <c r="AI40" s="100">
        <v>0</v>
      </c>
      <c r="AJ40" s="100">
        <v>0</v>
      </c>
      <c r="AK40" s="108">
        <f t="shared" si="0"/>
        <v>367404.88200901239</v>
      </c>
    </row>
    <row r="41" spans="1:37" x14ac:dyDescent="0.3">
      <c r="A41" s="132" t="s">
        <v>106</v>
      </c>
      <c r="B41" s="84" t="s">
        <v>144</v>
      </c>
      <c r="C41" s="23">
        <v>11.143678346621698</v>
      </c>
      <c r="D41" s="100">
        <v>5351.0651366339098</v>
      </c>
      <c r="E41" s="145">
        <v>0.76465537265322514</v>
      </c>
      <c r="F41" s="100">
        <v>4091.7207061444833</v>
      </c>
      <c r="G41" s="100">
        <v>4091.7207061444833</v>
      </c>
      <c r="H41" s="100">
        <v>4091.7207061444833</v>
      </c>
      <c r="I41" s="100">
        <v>4091.7207061444833</v>
      </c>
      <c r="J41" s="100">
        <v>4091.7207061444833</v>
      </c>
      <c r="K41" s="100">
        <v>4091.7207061444833</v>
      </c>
      <c r="L41" s="100">
        <v>4091.7207061444833</v>
      </c>
      <c r="M41" s="100">
        <v>4030.9961723633014</v>
      </c>
      <c r="N41" s="100">
        <v>3924.8810817446038</v>
      </c>
      <c r="O41" s="100">
        <v>3593.9428959197353</v>
      </c>
      <c r="P41" s="100">
        <v>1199.4847051226311</v>
      </c>
      <c r="Q41" s="100">
        <v>0</v>
      </c>
      <c r="R41" s="100">
        <v>0</v>
      </c>
      <c r="S41" s="100">
        <v>0</v>
      </c>
      <c r="T41" s="100">
        <v>0</v>
      </c>
      <c r="U41" s="100">
        <v>0</v>
      </c>
      <c r="V41" s="100">
        <v>0</v>
      </c>
      <c r="W41" s="100">
        <v>0</v>
      </c>
      <c r="X41" s="100">
        <v>0</v>
      </c>
      <c r="Y41" s="100">
        <v>0</v>
      </c>
      <c r="Z41" s="100">
        <v>0</v>
      </c>
      <c r="AA41" s="100">
        <v>0</v>
      </c>
      <c r="AB41" s="100">
        <v>0</v>
      </c>
      <c r="AC41" s="100">
        <v>0</v>
      </c>
      <c r="AD41" s="100">
        <v>0</v>
      </c>
      <c r="AE41" s="100">
        <v>0</v>
      </c>
      <c r="AF41" s="100">
        <v>0</v>
      </c>
      <c r="AG41" s="100">
        <v>0</v>
      </c>
      <c r="AH41" s="100">
        <v>0</v>
      </c>
      <c r="AI41" s="100">
        <v>0</v>
      </c>
      <c r="AJ41" s="100">
        <v>0</v>
      </c>
      <c r="AK41" s="108">
        <f t="shared" si="0"/>
        <v>41391.349798161653</v>
      </c>
    </row>
    <row r="42" spans="1:37" x14ac:dyDescent="0.3">
      <c r="A42" s="10" t="s">
        <v>108</v>
      </c>
      <c r="B42" s="84" t="s">
        <v>144</v>
      </c>
      <c r="C42" s="23">
        <v>8</v>
      </c>
      <c r="D42" s="100">
        <v>9.9833039239385037</v>
      </c>
      <c r="E42" s="145">
        <v>0.77</v>
      </c>
      <c r="F42" s="100">
        <v>7.6871440214326476</v>
      </c>
      <c r="G42" s="100">
        <v>7.6871440214326476</v>
      </c>
      <c r="H42" s="100">
        <v>7.6871440214326476</v>
      </c>
      <c r="I42" s="100">
        <v>7.6871440214326476</v>
      </c>
      <c r="J42" s="100">
        <v>7.6871440214326476</v>
      </c>
      <c r="K42" s="100">
        <v>7.6871440214326476</v>
      </c>
      <c r="L42" s="100">
        <v>7.6871440214326476</v>
      </c>
      <c r="M42" s="100">
        <v>0</v>
      </c>
      <c r="N42" s="100">
        <v>0</v>
      </c>
      <c r="O42" s="100">
        <v>0</v>
      </c>
      <c r="P42" s="100">
        <v>0</v>
      </c>
      <c r="Q42" s="100">
        <v>0</v>
      </c>
      <c r="R42" s="100">
        <v>0</v>
      </c>
      <c r="S42" s="100">
        <v>0</v>
      </c>
      <c r="T42" s="100">
        <v>0</v>
      </c>
      <c r="U42" s="100">
        <v>0</v>
      </c>
      <c r="V42" s="100">
        <v>0</v>
      </c>
      <c r="W42" s="100">
        <v>0</v>
      </c>
      <c r="X42" s="100">
        <v>0</v>
      </c>
      <c r="Y42" s="100">
        <v>0</v>
      </c>
      <c r="Z42" s="100">
        <v>0</v>
      </c>
      <c r="AA42" s="100">
        <v>0</v>
      </c>
      <c r="AB42" s="100">
        <v>0</v>
      </c>
      <c r="AC42" s="100">
        <v>0</v>
      </c>
      <c r="AD42" s="100">
        <v>0</v>
      </c>
      <c r="AE42" s="100">
        <v>0</v>
      </c>
      <c r="AF42" s="100">
        <v>0</v>
      </c>
      <c r="AG42" s="100">
        <v>0</v>
      </c>
      <c r="AH42" s="100">
        <v>0</v>
      </c>
      <c r="AI42" s="100">
        <v>0</v>
      </c>
      <c r="AJ42" s="100">
        <v>0</v>
      </c>
      <c r="AK42" s="108">
        <f t="shared" si="0"/>
        <v>53.810008150028523</v>
      </c>
    </row>
    <row r="43" spans="1:37" x14ac:dyDescent="0.3">
      <c r="A43" s="10" t="s">
        <v>106</v>
      </c>
      <c r="B43" s="84" t="s">
        <v>145</v>
      </c>
      <c r="C43" s="23">
        <v>8.2799631825058864</v>
      </c>
      <c r="D43" s="100">
        <v>723.94169484000008</v>
      </c>
      <c r="E43" s="145">
        <v>0.83099999999999941</v>
      </c>
      <c r="F43" s="100">
        <v>601.59554841203965</v>
      </c>
      <c r="G43" s="100">
        <v>598.33947451823951</v>
      </c>
      <c r="H43" s="100">
        <v>598.33947451823951</v>
      </c>
      <c r="I43" s="100">
        <v>344.24335234084816</v>
      </c>
      <c r="J43" s="100">
        <v>327.24757999108829</v>
      </c>
      <c r="K43" s="100">
        <v>291.55764868015211</v>
      </c>
      <c r="L43" s="100">
        <v>237.22347078763201</v>
      </c>
      <c r="M43" s="100">
        <v>139.03123241047197</v>
      </c>
      <c r="N43" s="100">
        <v>55.288148095824056</v>
      </c>
      <c r="O43" s="100">
        <v>30.093005725680001</v>
      </c>
      <c r="P43" s="100">
        <v>24.671537676540002</v>
      </c>
      <c r="Q43" s="100">
        <v>23.755801869660004</v>
      </c>
      <c r="R43" s="100">
        <v>22.668156777</v>
      </c>
      <c r="S43" s="100">
        <v>22.668156777</v>
      </c>
      <c r="T43" s="100">
        <v>22.668156777</v>
      </c>
      <c r="U43" s="100">
        <v>0</v>
      </c>
      <c r="V43" s="100">
        <v>0</v>
      </c>
      <c r="W43" s="100">
        <v>0</v>
      </c>
      <c r="X43" s="100">
        <v>0</v>
      </c>
      <c r="Y43" s="100">
        <v>0</v>
      </c>
      <c r="Z43" s="100">
        <v>0</v>
      </c>
      <c r="AA43" s="100">
        <v>0</v>
      </c>
      <c r="AB43" s="100">
        <v>0</v>
      </c>
      <c r="AC43" s="100">
        <v>0</v>
      </c>
      <c r="AD43" s="100">
        <v>0</v>
      </c>
      <c r="AE43" s="100">
        <v>0</v>
      </c>
      <c r="AF43" s="100">
        <v>0</v>
      </c>
      <c r="AG43" s="100">
        <v>0</v>
      </c>
      <c r="AH43" s="100">
        <v>0</v>
      </c>
      <c r="AI43" s="100">
        <v>0</v>
      </c>
      <c r="AJ43" s="100">
        <v>0</v>
      </c>
      <c r="AK43" s="108">
        <f t="shared" si="0"/>
        <v>3339.3907453574152</v>
      </c>
    </row>
    <row r="44" spans="1:37" x14ac:dyDescent="0.3">
      <c r="A44" s="10" t="s">
        <v>107</v>
      </c>
      <c r="B44" s="84" t="s">
        <v>145</v>
      </c>
      <c r="C44" s="23">
        <v>16</v>
      </c>
      <c r="D44" s="100">
        <v>95.326165043999978</v>
      </c>
      <c r="E44" s="145">
        <v>0.83099999999999985</v>
      </c>
      <c r="F44" s="100">
        <v>79.216043151563966</v>
      </c>
      <c r="G44" s="100">
        <v>79.216043151563966</v>
      </c>
      <c r="H44" s="100">
        <v>79.216043151563966</v>
      </c>
      <c r="I44" s="100">
        <v>79.216043151563966</v>
      </c>
      <c r="J44" s="100">
        <v>79.216043151563966</v>
      </c>
      <c r="K44" s="100">
        <v>79.216043151563966</v>
      </c>
      <c r="L44" s="100">
        <v>79.216043151563966</v>
      </c>
      <c r="M44" s="100">
        <v>79.216043151563966</v>
      </c>
      <c r="N44" s="100">
        <v>79.216043151563966</v>
      </c>
      <c r="O44" s="100">
        <v>79.216043151563966</v>
      </c>
      <c r="P44" s="100">
        <v>79.216043151563966</v>
      </c>
      <c r="Q44" s="100">
        <v>79.216043151563966</v>
      </c>
      <c r="R44" s="100">
        <v>79.216043151563966</v>
      </c>
      <c r="S44" s="100">
        <v>79.216043151563966</v>
      </c>
      <c r="T44" s="100">
        <v>79.216043151563966</v>
      </c>
      <c r="U44" s="100">
        <v>79.216043151563966</v>
      </c>
      <c r="V44" s="100">
        <v>0</v>
      </c>
      <c r="W44" s="100">
        <v>0</v>
      </c>
      <c r="X44" s="100">
        <v>0</v>
      </c>
      <c r="Y44" s="100">
        <v>0</v>
      </c>
      <c r="Z44" s="100">
        <v>0</v>
      </c>
      <c r="AA44" s="100">
        <v>0</v>
      </c>
      <c r="AB44" s="100">
        <v>0</v>
      </c>
      <c r="AC44" s="100">
        <v>0</v>
      </c>
      <c r="AD44" s="100">
        <v>0</v>
      </c>
      <c r="AE44" s="100">
        <v>0</v>
      </c>
      <c r="AF44" s="100">
        <v>0</v>
      </c>
      <c r="AG44" s="100">
        <v>0</v>
      </c>
      <c r="AH44" s="100">
        <v>0</v>
      </c>
      <c r="AI44" s="100">
        <v>0</v>
      </c>
      <c r="AJ44" s="100">
        <v>0</v>
      </c>
      <c r="AK44" s="108">
        <f t="shared" si="0"/>
        <v>1267.4566904250237</v>
      </c>
    </row>
    <row r="45" spans="1:37" x14ac:dyDescent="0.3">
      <c r="A45" s="10" t="s">
        <v>108</v>
      </c>
      <c r="B45" s="84" t="s">
        <v>145</v>
      </c>
      <c r="C45" s="23">
        <v>8</v>
      </c>
      <c r="D45" s="100">
        <v>104.53720181999998</v>
      </c>
      <c r="E45" s="145">
        <v>0.83100000000000029</v>
      </c>
      <c r="F45" s="100">
        <v>86.870414712420015</v>
      </c>
      <c r="G45" s="100">
        <v>86.870414712420015</v>
      </c>
      <c r="H45" s="100">
        <v>86.870414712420015</v>
      </c>
      <c r="I45" s="100">
        <v>86.870414712420015</v>
      </c>
      <c r="J45" s="100">
        <v>86.870414712420015</v>
      </c>
      <c r="K45" s="100">
        <v>86.870414712420015</v>
      </c>
      <c r="L45" s="100">
        <v>86.870414712420015</v>
      </c>
      <c r="M45" s="100">
        <v>86.870414712420015</v>
      </c>
      <c r="N45" s="100">
        <v>0</v>
      </c>
      <c r="O45" s="100">
        <v>0</v>
      </c>
      <c r="P45" s="100">
        <v>0</v>
      </c>
      <c r="Q45" s="100">
        <v>0</v>
      </c>
      <c r="R45" s="100">
        <v>0</v>
      </c>
      <c r="S45" s="100">
        <v>0</v>
      </c>
      <c r="T45" s="100">
        <v>0</v>
      </c>
      <c r="U45" s="100">
        <v>0</v>
      </c>
      <c r="V45" s="100">
        <v>0</v>
      </c>
      <c r="W45" s="100">
        <v>0</v>
      </c>
      <c r="X45" s="100">
        <v>0</v>
      </c>
      <c r="Y45" s="100">
        <v>0</v>
      </c>
      <c r="Z45" s="100">
        <v>0</v>
      </c>
      <c r="AA45" s="100">
        <v>0</v>
      </c>
      <c r="AB45" s="100">
        <v>0</v>
      </c>
      <c r="AC45" s="100">
        <v>0</v>
      </c>
      <c r="AD45" s="100">
        <v>0</v>
      </c>
      <c r="AE45" s="100">
        <v>0</v>
      </c>
      <c r="AF45" s="100">
        <v>0</v>
      </c>
      <c r="AG45" s="100">
        <v>0</v>
      </c>
      <c r="AH45" s="100">
        <v>0</v>
      </c>
      <c r="AI45" s="100">
        <v>0</v>
      </c>
      <c r="AJ45" s="100">
        <v>0</v>
      </c>
      <c r="AK45" s="108">
        <f t="shared" si="0"/>
        <v>694.96331769936012</v>
      </c>
    </row>
    <row r="46" spans="1:37" x14ac:dyDescent="0.3">
      <c r="A46" s="10" t="s">
        <v>146</v>
      </c>
      <c r="B46" s="84" t="s">
        <v>145</v>
      </c>
      <c r="C46" s="23">
        <v>11</v>
      </c>
      <c r="D46" s="100">
        <v>88.916778042397809</v>
      </c>
      <c r="E46" s="145">
        <v>0.83099999999999985</v>
      </c>
      <c r="F46" s="100">
        <v>73.889842553232569</v>
      </c>
      <c r="G46" s="100">
        <v>73.889842553232569</v>
      </c>
      <c r="H46" s="100">
        <v>73.889842553232569</v>
      </c>
      <c r="I46" s="100">
        <v>73.889842553232569</v>
      </c>
      <c r="J46" s="100">
        <v>73.889842553232569</v>
      </c>
      <c r="K46" s="100">
        <v>73.889842553232569</v>
      </c>
      <c r="L46" s="100">
        <v>73.889842553232569</v>
      </c>
      <c r="M46" s="100">
        <v>73.889842553232569</v>
      </c>
      <c r="N46" s="100">
        <v>73.889842553232569</v>
      </c>
      <c r="O46" s="100">
        <v>73.889842553232569</v>
      </c>
      <c r="P46" s="100">
        <v>73.889842553232569</v>
      </c>
      <c r="Q46" s="100">
        <v>0</v>
      </c>
      <c r="R46" s="100">
        <v>0</v>
      </c>
      <c r="S46" s="100">
        <v>0</v>
      </c>
      <c r="T46" s="100">
        <v>0</v>
      </c>
      <c r="U46" s="100">
        <v>0</v>
      </c>
      <c r="V46" s="100">
        <v>0</v>
      </c>
      <c r="W46" s="100">
        <v>0</v>
      </c>
      <c r="X46" s="100">
        <v>0</v>
      </c>
      <c r="Y46" s="100">
        <v>0</v>
      </c>
      <c r="Z46" s="100">
        <v>0</v>
      </c>
      <c r="AA46" s="100">
        <v>0</v>
      </c>
      <c r="AB46" s="100">
        <v>0</v>
      </c>
      <c r="AC46" s="100">
        <v>0</v>
      </c>
      <c r="AD46" s="100">
        <v>0</v>
      </c>
      <c r="AE46" s="100">
        <v>0</v>
      </c>
      <c r="AF46" s="100">
        <v>0</v>
      </c>
      <c r="AG46" s="100">
        <v>0</v>
      </c>
      <c r="AH46" s="100">
        <v>0</v>
      </c>
      <c r="AI46" s="100">
        <v>0</v>
      </c>
      <c r="AJ46" s="100">
        <v>0</v>
      </c>
      <c r="AK46" s="108">
        <f t="shared" si="0"/>
        <v>812.78826808555846</v>
      </c>
    </row>
    <row r="47" spans="1:37" x14ac:dyDescent="0.3">
      <c r="A47" s="10" t="s">
        <v>108</v>
      </c>
      <c r="B47" s="84" t="s">
        <v>147</v>
      </c>
      <c r="C47" s="23">
        <v>8</v>
      </c>
      <c r="D47" s="100">
        <v>190.36238965248003</v>
      </c>
      <c r="E47" s="145">
        <v>0.96199999999999974</v>
      </c>
      <c r="F47" s="100">
        <v>183.12861884568574</v>
      </c>
      <c r="G47" s="100">
        <v>183.12861884568574</v>
      </c>
      <c r="H47" s="100">
        <v>183.12861884568574</v>
      </c>
      <c r="I47" s="100">
        <v>183.12861884568574</v>
      </c>
      <c r="J47" s="100">
        <v>183.12861884568574</v>
      </c>
      <c r="K47" s="100">
        <v>183.12861884568574</v>
      </c>
      <c r="L47" s="100">
        <v>183.12861884568574</v>
      </c>
      <c r="M47" s="100">
        <v>183.12861884568574</v>
      </c>
      <c r="N47" s="100">
        <v>0</v>
      </c>
      <c r="O47" s="100">
        <v>0</v>
      </c>
      <c r="P47" s="100">
        <v>0</v>
      </c>
      <c r="Q47" s="100">
        <v>0</v>
      </c>
      <c r="R47" s="100">
        <v>0</v>
      </c>
      <c r="S47" s="100">
        <v>0</v>
      </c>
      <c r="T47" s="100">
        <v>0</v>
      </c>
      <c r="U47" s="100">
        <v>0</v>
      </c>
      <c r="V47" s="100">
        <v>0</v>
      </c>
      <c r="W47" s="100">
        <v>0</v>
      </c>
      <c r="X47" s="100">
        <v>0</v>
      </c>
      <c r="Y47" s="100">
        <v>0</v>
      </c>
      <c r="Z47" s="100">
        <v>0</v>
      </c>
      <c r="AA47" s="100">
        <v>0</v>
      </c>
      <c r="AB47" s="100">
        <v>0</v>
      </c>
      <c r="AC47" s="100">
        <v>0</v>
      </c>
      <c r="AD47" s="100">
        <v>0</v>
      </c>
      <c r="AE47" s="100">
        <v>0</v>
      </c>
      <c r="AF47" s="100">
        <v>0</v>
      </c>
      <c r="AG47" s="100">
        <v>0</v>
      </c>
      <c r="AH47" s="100">
        <v>0</v>
      </c>
      <c r="AI47" s="100">
        <v>0</v>
      </c>
      <c r="AJ47" s="100">
        <v>0</v>
      </c>
      <c r="AK47" s="108">
        <f t="shared" si="0"/>
        <v>1465.0289507654857</v>
      </c>
    </row>
    <row r="48" spans="1:37" x14ac:dyDescent="0.3">
      <c r="A48" s="10" t="s">
        <v>109</v>
      </c>
      <c r="B48" s="84" t="s">
        <v>147</v>
      </c>
      <c r="C48" s="23">
        <v>15</v>
      </c>
      <c r="D48" s="100">
        <v>1314.2755666399996</v>
      </c>
      <c r="E48" s="145">
        <v>0.96199999999999997</v>
      </c>
      <c r="F48" s="100">
        <v>1264.3330951076796</v>
      </c>
      <c r="G48" s="100">
        <v>1264.3330951076796</v>
      </c>
      <c r="H48" s="100">
        <v>1264.3330951076796</v>
      </c>
      <c r="I48" s="100">
        <v>1264.3330951076796</v>
      </c>
      <c r="J48" s="100">
        <v>1264.3330951076796</v>
      </c>
      <c r="K48" s="100">
        <v>1264.3330951076796</v>
      </c>
      <c r="L48" s="100">
        <v>1264.3330951076796</v>
      </c>
      <c r="M48" s="100">
        <v>1264.3330951076796</v>
      </c>
      <c r="N48" s="100">
        <v>1264.3330951076796</v>
      </c>
      <c r="O48" s="100">
        <v>1264.3330951076796</v>
      </c>
      <c r="P48" s="100">
        <v>1264.3330951076796</v>
      </c>
      <c r="Q48" s="100">
        <v>1264.3330951076796</v>
      </c>
      <c r="R48" s="100">
        <v>1264.3330951076796</v>
      </c>
      <c r="S48" s="100">
        <v>1264.3330951076796</v>
      </c>
      <c r="T48" s="100">
        <v>1264.3330951076796</v>
      </c>
      <c r="U48" s="100">
        <v>0</v>
      </c>
      <c r="V48" s="100">
        <v>0</v>
      </c>
      <c r="W48" s="100">
        <v>0</v>
      </c>
      <c r="X48" s="100">
        <v>0</v>
      </c>
      <c r="Y48" s="100">
        <v>0</v>
      </c>
      <c r="Z48" s="100">
        <v>0</v>
      </c>
      <c r="AA48" s="100">
        <v>0</v>
      </c>
      <c r="AB48" s="100">
        <v>0</v>
      </c>
      <c r="AC48" s="100">
        <v>0</v>
      </c>
      <c r="AD48" s="100">
        <v>0</v>
      </c>
      <c r="AE48" s="100">
        <v>0</v>
      </c>
      <c r="AF48" s="100">
        <v>0</v>
      </c>
      <c r="AG48" s="100">
        <v>0</v>
      </c>
      <c r="AH48" s="100">
        <v>0</v>
      </c>
      <c r="AI48" s="100">
        <v>0</v>
      </c>
      <c r="AJ48" s="100">
        <v>0</v>
      </c>
      <c r="AK48" s="108">
        <f t="shared" si="0"/>
        <v>18964.996426615187</v>
      </c>
    </row>
    <row r="49" spans="1:37" x14ac:dyDescent="0.3">
      <c r="A49" s="10" t="s">
        <v>106</v>
      </c>
      <c r="B49" s="84" t="s">
        <v>147</v>
      </c>
      <c r="C49" s="23">
        <v>13.51174113434951</v>
      </c>
      <c r="D49" s="100">
        <v>65323.184924953108</v>
      </c>
      <c r="E49" s="145">
        <v>0.96199999999999841</v>
      </c>
      <c r="F49" s="100">
        <v>62840.903897804783</v>
      </c>
      <c r="G49" s="100">
        <v>62724.452551360577</v>
      </c>
      <c r="H49" s="100">
        <v>62724.452551360577</v>
      </c>
      <c r="I49" s="100">
        <v>62602.831877002551</v>
      </c>
      <c r="J49" s="100">
        <v>62602.831877002551</v>
      </c>
      <c r="K49" s="100">
        <v>62602.831877002551</v>
      </c>
      <c r="L49" s="100">
        <v>62339.331730690516</v>
      </c>
      <c r="M49" s="100">
        <v>62157.885070386546</v>
      </c>
      <c r="N49" s="100">
        <v>61778.868008005797</v>
      </c>
      <c r="O49" s="100">
        <v>55176.33200034278</v>
      </c>
      <c r="P49" s="100">
        <v>30860.472232749966</v>
      </c>
      <c r="Q49" s="100">
        <v>23322.570373238523</v>
      </c>
      <c r="R49" s="100">
        <v>21742.031235286497</v>
      </c>
      <c r="S49" s="100">
        <v>20486.068342907056</v>
      </c>
      <c r="T49" s="100">
        <v>18516.435445995532</v>
      </c>
      <c r="U49" s="100">
        <v>0</v>
      </c>
      <c r="V49" s="100">
        <v>0</v>
      </c>
      <c r="W49" s="100">
        <v>0</v>
      </c>
      <c r="X49" s="100">
        <v>0</v>
      </c>
      <c r="Y49" s="100">
        <v>0</v>
      </c>
      <c r="Z49" s="100">
        <v>0</v>
      </c>
      <c r="AA49" s="100">
        <v>0</v>
      </c>
      <c r="AB49" s="100">
        <v>0</v>
      </c>
      <c r="AC49" s="100">
        <v>0</v>
      </c>
      <c r="AD49" s="100">
        <v>0</v>
      </c>
      <c r="AE49" s="100">
        <v>0</v>
      </c>
      <c r="AF49" s="100">
        <v>0</v>
      </c>
      <c r="AG49" s="100">
        <v>0</v>
      </c>
      <c r="AH49" s="100">
        <v>0</v>
      </c>
      <c r="AI49" s="100">
        <v>0</v>
      </c>
      <c r="AJ49" s="100">
        <v>0</v>
      </c>
      <c r="AK49" s="108">
        <f t="shared" si="0"/>
        <v>732478.29907113663</v>
      </c>
    </row>
    <row r="50" spans="1:37" x14ac:dyDescent="0.3">
      <c r="A50" s="10" t="s">
        <v>107</v>
      </c>
      <c r="B50" s="84" t="s">
        <v>147</v>
      </c>
      <c r="C50" s="23">
        <v>16</v>
      </c>
      <c r="D50" s="100">
        <v>61.118912683799962</v>
      </c>
      <c r="E50" s="145">
        <v>0.96200000000000097</v>
      </c>
      <c r="F50" s="100">
        <v>58.796394001815621</v>
      </c>
      <c r="G50" s="100">
        <v>58.796394001815621</v>
      </c>
      <c r="H50" s="100">
        <v>58.796394001815621</v>
      </c>
      <c r="I50" s="100">
        <v>58.796394001815621</v>
      </c>
      <c r="J50" s="100">
        <v>58.796394001815621</v>
      </c>
      <c r="K50" s="100">
        <v>58.796394001815621</v>
      </c>
      <c r="L50" s="100">
        <v>58.796394001815621</v>
      </c>
      <c r="M50" s="100">
        <v>58.796394001815621</v>
      </c>
      <c r="N50" s="100">
        <v>58.796394001815621</v>
      </c>
      <c r="O50" s="100">
        <v>58.796394001815621</v>
      </c>
      <c r="P50" s="100">
        <v>58.796394001815621</v>
      </c>
      <c r="Q50" s="100">
        <v>58.796394001815621</v>
      </c>
      <c r="R50" s="100">
        <v>58.796394001815621</v>
      </c>
      <c r="S50" s="100">
        <v>58.796394001815621</v>
      </c>
      <c r="T50" s="100">
        <v>58.796394001815621</v>
      </c>
      <c r="U50" s="100">
        <v>58.796394001815621</v>
      </c>
      <c r="V50" s="100">
        <v>0</v>
      </c>
      <c r="W50" s="100">
        <v>0</v>
      </c>
      <c r="X50" s="100">
        <v>0</v>
      </c>
      <c r="Y50" s="100">
        <v>0</v>
      </c>
      <c r="Z50" s="100">
        <v>0</v>
      </c>
      <c r="AA50" s="100">
        <v>0</v>
      </c>
      <c r="AB50" s="100">
        <v>0</v>
      </c>
      <c r="AC50" s="100">
        <v>0</v>
      </c>
      <c r="AD50" s="100">
        <v>0</v>
      </c>
      <c r="AE50" s="100">
        <v>0</v>
      </c>
      <c r="AF50" s="100">
        <v>0</v>
      </c>
      <c r="AG50" s="100">
        <v>0</v>
      </c>
      <c r="AH50" s="100">
        <v>0</v>
      </c>
      <c r="AI50" s="100">
        <v>0</v>
      </c>
      <c r="AJ50" s="100">
        <v>0</v>
      </c>
      <c r="AK50" s="108">
        <f t="shared" si="0"/>
        <v>940.74230402905016</v>
      </c>
    </row>
    <row r="51" spans="1:37" x14ac:dyDescent="0.3">
      <c r="A51" s="10" t="s">
        <v>112</v>
      </c>
      <c r="B51" s="85" t="s">
        <v>147</v>
      </c>
      <c r="C51" s="23">
        <v>16.5</v>
      </c>
      <c r="D51" s="100">
        <v>1.464</v>
      </c>
      <c r="E51" s="145">
        <v>0.96199999999999997</v>
      </c>
      <c r="F51" s="100">
        <v>1.4083679999999998</v>
      </c>
      <c r="G51" s="100">
        <v>1.4083679999999998</v>
      </c>
      <c r="H51" s="100">
        <v>1.4083679999999998</v>
      </c>
      <c r="I51" s="100">
        <v>1.4083679999999998</v>
      </c>
      <c r="J51" s="100">
        <v>1.4083679999999998</v>
      </c>
      <c r="K51" s="100">
        <v>1.4083679999999998</v>
      </c>
      <c r="L51" s="100">
        <v>1.4083679999999998</v>
      </c>
      <c r="M51" s="100">
        <v>1.4083679999999998</v>
      </c>
      <c r="N51" s="100">
        <v>1.4083679999999998</v>
      </c>
      <c r="O51" s="100">
        <v>1.4083679999999998</v>
      </c>
      <c r="P51" s="100">
        <v>1.4083679999999998</v>
      </c>
      <c r="Q51" s="100">
        <v>1.4083679999999998</v>
      </c>
      <c r="R51" s="100">
        <v>1.4083679999999998</v>
      </c>
      <c r="S51" s="100">
        <v>1.4083679999999998</v>
      </c>
      <c r="T51" s="100">
        <v>1.4083679999999998</v>
      </c>
      <c r="U51" s="100">
        <v>1.4083679999999998</v>
      </c>
      <c r="V51" s="100">
        <v>0.70418399999999992</v>
      </c>
      <c r="W51" s="100">
        <v>0</v>
      </c>
      <c r="X51" s="100">
        <v>0</v>
      </c>
      <c r="Y51" s="100">
        <v>0</v>
      </c>
      <c r="Z51" s="100">
        <v>0</v>
      </c>
      <c r="AA51" s="100">
        <v>0</v>
      </c>
      <c r="AB51" s="100">
        <v>0</v>
      </c>
      <c r="AC51" s="100">
        <v>0</v>
      </c>
      <c r="AD51" s="100">
        <v>0</v>
      </c>
      <c r="AE51" s="100">
        <v>0</v>
      </c>
      <c r="AF51" s="100">
        <v>0</v>
      </c>
      <c r="AG51" s="100">
        <v>0</v>
      </c>
      <c r="AH51" s="100">
        <v>0</v>
      </c>
      <c r="AI51" s="100">
        <v>0</v>
      </c>
      <c r="AJ51" s="100">
        <v>0</v>
      </c>
      <c r="AK51" s="108">
        <f t="shared" si="0"/>
        <v>23.238071999999995</v>
      </c>
    </row>
    <row r="52" spans="1:37" x14ac:dyDescent="0.3">
      <c r="A52" s="10" t="s">
        <v>131</v>
      </c>
      <c r="B52" s="85" t="s">
        <v>147</v>
      </c>
      <c r="C52" s="23">
        <v>5</v>
      </c>
      <c r="D52" s="100">
        <v>1.6129440000000002</v>
      </c>
      <c r="E52" s="145">
        <v>0.96200000000000008</v>
      </c>
      <c r="F52" s="100">
        <v>1.5516521280000002</v>
      </c>
      <c r="G52" s="100">
        <v>1.5516521280000002</v>
      </c>
      <c r="H52" s="100">
        <v>1.5516521280000002</v>
      </c>
      <c r="I52" s="100">
        <v>1.5516521280000002</v>
      </c>
      <c r="J52" s="100">
        <v>1.5516521280000002</v>
      </c>
      <c r="K52" s="100">
        <v>0</v>
      </c>
      <c r="L52" s="100">
        <v>0</v>
      </c>
      <c r="M52" s="100">
        <v>0</v>
      </c>
      <c r="N52" s="100">
        <v>0</v>
      </c>
      <c r="O52" s="100">
        <v>0</v>
      </c>
      <c r="P52" s="100">
        <v>0</v>
      </c>
      <c r="Q52" s="100">
        <v>0</v>
      </c>
      <c r="R52" s="100">
        <v>0</v>
      </c>
      <c r="S52" s="100">
        <v>0</v>
      </c>
      <c r="T52" s="100">
        <v>0</v>
      </c>
      <c r="U52" s="100">
        <v>0</v>
      </c>
      <c r="V52" s="100">
        <v>0</v>
      </c>
      <c r="W52" s="100">
        <v>0</v>
      </c>
      <c r="X52" s="100">
        <v>0</v>
      </c>
      <c r="Y52" s="100">
        <v>0</v>
      </c>
      <c r="Z52" s="100">
        <v>0</v>
      </c>
      <c r="AA52" s="100">
        <v>0</v>
      </c>
      <c r="AB52" s="100">
        <v>0</v>
      </c>
      <c r="AC52" s="100">
        <v>0</v>
      </c>
      <c r="AD52" s="100">
        <v>0</v>
      </c>
      <c r="AE52" s="100">
        <v>0</v>
      </c>
      <c r="AF52" s="100">
        <v>0</v>
      </c>
      <c r="AG52" s="100">
        <v>0</v>
      </c>
      <c r="AH52" s="100">
        <v>0</v>
      </c>
      <c r="AI52" s="100">
        <v>0</v>
      </c>
      <c r="AJ52" s="100">
        <v>0</v>
      </c>
      <c r="AK52" s="108">
        <f t="shared" si="0"/>
        <v>7.7582606400000014</v>
      </c>
    </row>
    <row r="53" spans="1:37" x14ac:dyDescent="0.3">
      <c r="A53" s="10" t="s">
        <v>137</v>
      </c>
      <c r="B53" s="85" t="s">
        <v>147</v>
      </c>
      <c r="C53" s="23">
        <v>10</v>
      </c>
      <c r="D53" s="100">
        <v>2.5034880000000004</v>
      </c>
      <c r="E53" s="145">
        <v>0.96199999999999997</v>
      </c>
      <c r="F53" s="100">
        <v>2.4083554560000002</v>
      </c>
      <c r="G53" s="100">
        <v>2.4083554560000002</v>
      </c>
      <c r="H53" s="100">
        <v>2.4083554560000002</v>
      </c>
      <c r="I53" s="100">
        <v>2.4083554560000002</v>
      </c>
      <c r="J53" s="100">
        <v>2.4083554560000002</v>
      </c>
      <c r="K53" s="100">
        <v>2.4083554560000002</v>
      </c>
      <c r="L53" s="100">
        <v>2.4083554560000002</v>
      </c>
      <c r="M53" s="100">
        <v>2.4083554560000002</v>
      </c>
      <c r="N53" s="100">
        <v>2.4083554560000002</v>
      </c>
      <c r="O53" s="100">
        <v>2.4083554560000002</v>
      </c>
      <c r="P53" s="100">
        <v>0</v>
      </c>
      <c r="Q53" s="100">
        <v>0</v>
      </c>
      <c r="R53" s="100">
        <v>0</v>
      </c>
      <c r="S53" s="100">
        <v>0</v>
      </c>
      <c r="T53" s="100">
        <v>0</v>
      </c>
      <c r="U53" s="100">
        <v>0</v>
      </c>
      <c r="V53" s="100">
        <v>0</v>
      </c>
      <c r="W53" s="100">
        <v>0</v>
      </c>
      <c r="X53" s="100">
        <v>0</v>
      </c>
      <c r="Y53" s="100">
        <v>0</v>
      </c>
      <c r="Z53" s="100">
        <v>0</v>
      </c>
      <c r="AA53" s="100">
        <v>0</v>
      </c>
      <c r="AB53" s="100">
        <v>0</v>
      </c>
      <c r="AC53" s="100">
        <v>0</v>
      </c>
      <c r="AD53" s="100">
        <v>0</v>
      </c>
      <c r="AE53" s="100">
        <v>0</v>
      </c>
      <c r="AF53" s="100">
        <v>0</v>
      </c>
      <c r="AG53" s="100">
        <v>0</v>
      </c>
      <c r="AH53" s="100">
        <v>0</v>
      </c>
      <c r="AI53" s="100">
        <v>0</v>
      </c>
      <c r="AJ53" s="100">
        <v>0</v>
      </c>
      <c r="AK53" s="108">
        <f t="shared" si="0"/>
        <v>24.08355456</v>
      </c>
    </row>
    <row r="54" spans="1:37" x14ac:dyDescent="0.3">
      <c r="A54" s="12" t="s">
        <v>37</v>
      </c>
      <c r="B54" s="12"/>
      <c r="C54" s="13"/>
      <c r="D54" s="109">
        <f t="shared" ref="D54:AK54" si="1">SUM(D5:D53)</f>
        <v>229444.06349657429</v>
      </c>
      <c r="E54" s="146">
        <f>F54/D54</f>
        <v>0.83470616471496817</v>
      </c>
      <c r="F54" s="109">
        <f t="shared" si="1"/>
        <v>191518.37425784316</v>
      </c>
      <c r="G54" s="109">
        <f t="shared" si="1"/>
        <v>186282.24345290961</v>
      </c>
      <c r="H54" s="109">
        <f t="shared" si="1"/>
        <v>186220.94453159865</v>
      </c>
      <c r="I54" s="109">
        <f t="shared" si="1"/>
        <v>185443.97905054424</v>
      </c>
      <c r="J54" s="109">
        <f t="shared" si="1"/>
        <v>185032.56162496208</v>
      </c>
      <c r="K54" s="109">
        <f t="shared" si="1"/>
        <v>184006.60545867941</v>
      </c>
      <c r="L54" s="109">
        <f t="shared" si="1"/>
        <v>183509.92707237721</v>
      </c>
      <c r="M54" s="109">
        <f t="shared" si="1"/>
        <v>183044.49467169828</v>
      </c>
      <c r="N54" s="109">
        <f t="shared" si="1"/>
        <v>180973.26858424058</v>
      </c>
      <c r="O54" s="109">
        <f t="shared" si="1"/>
        <v>165976.88146407428</v>
      </c>
      <c r="P54" s="109">
        <f t="shared" si="1"/>
        <v>92513.256116699398</v>
      </c>
      <c r="Q54" s="109">
        <f t="shared" si="1"/>
        <v>65382.169837723071</v>
      </c>
      <c r="R54" s="109">
        <f t="shared" si="1"/>
        <v>60387.229664091399</v>
      </c>
      <c r="S54" s="109">
        <f t="shared" si="1"/>
        <v>58296.726269362487</v>
      </c>
      <c r="T54" s="109">
        <f t="shared" si="1"/>
        <v>48177.552995797407</v>
      </c>
      <c r="U54" s="109">
        <f t="shared" si="1"/>
        <v>356.41174363729806</v>
      </c>
      <c r="V54" s="109">
        <f t="shared" si="1"/>
        <v>32.768257113350479</v>
      </c>
      <c r="W54" s="109">
        <f t="shared" si="1"/>
        <v>14.993137113350468</v>
      </c>
      <c r="X54" s="109">
        <f t="shared" si="1"/>
        <v>14.993137113350468</v>
      </c>
      <c r="Y54" s="109">
        <f t="shared" si="1"/>
        <v>14.993137113350468</v>
      </c>
      <c r="Z54" s="109">
        <f t="shared" si="1"/>
        <v>0</v>
      </c>
      <c r="AA54" s="109">
        <f t="shared" si="1"/>
        <v>0</v>
      </c>
      <c r="AB54" s="109">
        <f t="shared" si="1"/>
        <v>0</v>
      </c>
      <c r="AC54" s="109">
        <f t="shared" si="1"/>
        <v>0</v>
      </c>
      <c r="AD54" s="109">
        <f t="shared" si="1"/>
        <v>0</v>
      </c>
      <c r="AE54" s="109">
        <f t="shared" si="1"/>
        <v>0</v>
      </c>
      <c r="AF54" s="109">
        <f t="shared" si="1"/>
        <v>0</v>
      </c>
      <c r="AG54" s="109">
        <f t="shared" si="1"/>
        <v>0</v>
      </c>
      <c r="AH54" s="109">
        <f t="shared" si="1"/>
        <v>0</v>
      </c>
      <c r="AI54" s="109">
        <f t="shared" si="1"/>
        <v>0</v>
      </c>
      <c r="AJ54" s="109">
        <f t="shared" si="1"/>
        <v>0</v>
      </c>
      <c r="AK54" s="109">
        <f t="shared" si="1"/>
        <v>2157200.3744646912</v>
      </c>
    </row>
    <row r="55" spans="1:37" x14ac:dyDescent="0.3">
      <c r="A55" s="4" t="s">
        <v>38</v>
      </c>
      <c r="B55" s="4"/>
      <c r="C55" s="5"/>
      <c r="D55" s="27"/>
      <c r="E55" s="27"/>
      <c r="F55" s="27">
        <v>0</v>
      </c>
      <c r="G55" s="27">
        <f>$F54-G54</f>
        <v>5236.1308049335494</v>
      </c>
      <c r="H55" s="27">
        <f t="shared" ref="H55:AJ55" si="2">$F54-H54</f>
        <v>5297.4297262445034</v>
      </c>
      <c r="I55" s="27">
        <f t="shared" si="2"/>
        <v>6074.3952072989196</v>
      </c>
      <c r="J55" s="27">
        <f t="shared" si="2"/>
        <v>6485.8126328810758</v>
      </c>
      <c r="K55" s="27">
        <f t="shared" si="2"/>
        <v>7511.7687991637504</v>
      </c>
      <c r="L55" s="27">
        <f t="shared" si="2"/>
        <v>8008.4471854659496</v>
      </c>
      <c r="M55" s="27">
        <f t="shared" si="2"/>
        <v>8473.8795861448743</v>
      </c>
      <c r="N55" s="27">
        <f t="shared" si="2"/>
        <v>10545.105673602578</v>
      </c>
      <c r="O55" s="27">
        <f t="shared" si="2"/>
        <v>25541.492793768877</v>
      </c>
      <c r="P55" s="27">
        <f t="shared" si="2"/>
        <v>99005.118141143757</v>
      </c>
      <c r="Q55" s="27">
        <f t="shared" si="2"/>
        <v>126136.20442012008</v>
      </c>
      <c r="R55" s="27">
        <f t="shared" si="2"/>
        <v>131131.14459375176</v>
      </c>
      <c r="S55" s="27">
        <f t="shared" si="2"/>
        <v>133221.64798848066</v>
      </c>
      <c r="T55" s="27">
        <f t="shared" si="2"/>
        <v>143340.82126204576</v>
      </c>
      <c r="U55" s="27">
        <f t="shared" si="2"/>
        <v>191161.96251420586</v>
      </c>
      <c r="V55" s="27">
        <f t="shared" si="2"/>
        <v>191485.60600072981</v>
      </c>
      <c r="W55" s="27">
        <f t="shared" si="2"/>
        <v>191503.38112072981</v>
      </c>
      <c r="X55" s="27">
        <f t="shared" si="2"/>
        <v>191503.38112072981</v>
      </c>
      <c r="Y55" s="27">
        <f t="shared" si="2"/>
        <v>191503.38112072981</v>
      </c>
      <c r="Z55" s="27">
        <f t="shared" si="2"/>
        <v>191518.37425784316</v>
      </c>
      <c r="AA55" s="27">
        <f t="shared" si="2"/>
        <v>191518.37425784316</v>
      </c>
      <c r="AB55" s="27">
        <f t="shared" si="2"/>
        <v>191518.37425784316</v>
      </c>
      <c r="AC55" s="27">
        <f t="shared" si="2"/>
        <v>191518.37425784316</v>
      </c>
      <c r="AD55" s="27">
        <f t="shared" si="2"/>
        <v>191518.37425784316</v>
      </c>
      <c r="AE55" s="27">
        <f t="shared" si="2"/>
        <v>191518.37425784316</v>
      </c>
      <c r="AF55" s="27">
        <f t="shared" si="2"/>
        <v>191518.37425784316</v>
      </c>
      <c r="AG55" s="27">
        <f t="shared" si="2"/>
        <v>191518.37425784316</v>
      </c>
      <c r="AH55" s="27">
        <f t="shared" si="2"/>
        <v>191518.37425784316</v>
      </c>
      <c r="AI55" s="27">
        <f t="shared" si="2"/>
        <v>191518.37425784316</v>
      </c>
      <c r="AJ55" s="27">
        <f t="shared" si="2"/>
        <v>191518.37425784316</v>
      </c>
      <c r="AK55" s="27"/>
    </row>
    <row r="56" spans="1:37" x14ac:dyDescent="0.3">
      <c r="A56" s="7" t="s">
        <v>3</v>
      </c>
      <c r="B56" s="7"/>
      <c r="C56" s="24">
        <f>SUMPRODUCT(C5:C53,D5:D53)/D54</f>
        <v>12.457772796989234</v>
      </c>
    </row>
    <row r="58" spans="1:37" x14ac:dyDescent="0.3">
      <c r="A58" s="46" t="s">
        <v>5</v>
      </c>
      <c r="B58" s="140"/>
    </row>
    <row r="59" spans="1:37" ht="182.25" customHeight="1" x14ac:dyDescent="0.3">
      <c r="A59" s="139" t="s">
        <v>347</v>
      </c>
      <c r="B59" s="141"/>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row>
    <row r="60" spans="1:37" x14ac:dyDescent="0.3">
      <c r="A60" s="137"/>
      <c r="B60" s="138"/>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row>
    <row r="61" spans="1:37" x14ac:dyDescent="0.3">
      <c r="A61" s="137"/>
      <c r="B61" s="138"/>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row>
    <row r="62" spans="1:37" x14ac:dyDescent="0.3">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row>
    <row r="63" spans="1:37" x14ac:dyDescent="0.3">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row>
    <row r="64" spans="1:37" x14ac:dyDescent="0.3">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row>
  </sheetData>
  <mergeCells count="7">
    <mergeCell ref="D3:D4"/>
    <mergeCell ref="F3:AJ3"/>
    <mergeCell ref="AK3:AK4"/>
    <mergeCell ref="A3:A4"/>
    <mergeCell ref="B3:B4"/>
    <mergeCell ref="C3:C4"/>
    <mergeCell ref="E3:E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988FD-E07F-45B5-815F-1B58D575B073}">
  <dimension ref="A1:AL21"/>
  <sheetViews>
    <sheetView workbookViewId="0">
      <pane xSplit="5" ySplit="4" topLeftCell="F5" activePane="bottomRight" state="frozen"/>
      <selection activeCell="AM25" sqref="AM25"/>
      <selection pane="topRight" activeCell="AM25" sqref="AM25"/>
      <selection pane="bottomLeft" activeCell="AM25" sqref="AM25"/>
      <selection pane="bottomRight" activeCell="G16" sqref="G16"/>
    </sheetView>
  </sheetViews>
  <sheetFormatPr defaultRowHeight="15.75" x14ac:dyDescent="0.3"/>
  <cols>
    <col min="1" max="1" width="43.88671875" bestFit="1" customWidth="1"/>
    <col min="3" max="4" width="11.77734375" customWidth="1"/>
    <col min="5" max="37" width="7.44140625" bestFit="1" customWidth="1"/>
    <col min="38" max="38" width="11.109375" bestFit="1" customWidth="1"/>
  </cols>
  <sheetData>
    <row r="1" spans="1:38" x14ac:dyDescent="0.3">
      <c r="A1" s="22" t="s">
        <v>156</v>
      </c>
    </row>
    <row r="2" spans="1:38" x14ac:dyDescent="0.3">
      <c r="A2" s="22"/>
    </row>
    <row r="3" spans="1:38" ht="15.75" customHeight="1" x14ac:dyDescent="0.3">
      <c r="A3" s="202" t="s">
        <v>83</v>
      </c>
      <c r="B3" s="202" t="s">
        <v>101</v>
      </c>
      <c r="C3" s="202" t="s">
        <v>60</v>
      </c>
      <c r="D3" s="202" t="s">
        <v>346</v>
      </c>
      <c r="E3" s="213" t="s">
        <v>72</v>
      </c>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08" t="s">
        <v>1</v>
      </c>
    </row>
    <row r="4" spans="1:38" x14ac:dyDescent="0.3">
      <c r="A4" s="203"/>
      <c r="B4" s="203"/>
      <c r="C4" s="203"/>
      <c r="D4" s="206"/>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1">
        <v>2049</v>
      </c>
      <c r="AK4" s="1">
        <v>2050</v>
      </c>
      <c r="AL4" s="209"/>
    </row>
    <row r="5" spans="1:38" x14ac:dyDescent="0.3">
      <c r="A5" s="10" t="s">
        <v>102</v>
      </c>
      <c r="B5" s="133">
        <f>'Custom (Project-Level)'!B191</f>
        <v>12.139519763356837</v>
      </c>
      <c r="C5" s="59">
        <f>'Custom (Project-Level)'!C189</f>
        <v>28815.804682398313</v>
      </c>
      <c r="D5" s="148">
        <v>0.82503522087638681</v>
      </c>
      <c r="E5" s="59">
        <f>'Custom (Project-Level)'!F189</f>
        <v>23774.860269587276</v>
      </c>
      <c r="F5" s="59">
        <f>'Custom (Project-Level)'!G189</f>
        <v>23774.860269587276</v>
      </c>
      <c r="G5" s="59">
        <f>'Custom (Project-Level)'!H189</f>
        <v>23675.868298757323</v>
      </c>
      <c r="H5" s="59">
        <f>'Custom (Project-Level)'!I189</f>
        <v>23263.886451529954</v>
      </c>
      <c r="I5" s="59">
        <f>'Custom (Project-Level)'!J189</f>
        <v>23232.279812690784</v>
      </c>
      <c r="J5" s="59">
        <f>'Custom (Project-Level)'!K189</f>
        <v>22284.21073846523</v>
      </c>
      <c r="K5" s="59">
        <f>'Custom (Project-Level)'!L189</f>
        <v>21415.708073684833</v>
      </c>
      <c r="L5" s="59">
        <f>'Custom (Project-Level)'!M189</f>
        <v>20766.276423719144</v>
      </c>
      <c r="M5" s="59">
        <f>'Custom (Project-Level)'!N189</f>
        <v>20399.781862765456</v>
      </c>
      <c r="N5" s="59">
        <f>'Custom (Project-Level)'!O189</f>
        <v>19223.918916667186</v>
      </c>
      <c r="O5" s="59">
        <f>'Custom (Project-Level)'!P189</f>
        <v>18898.760710761944</v>
      </c>
      <c r="P5" s="59">
        <f>'Custom (Project-Level)'!Q189</f>
        <v>15689.891635389416</v>
      </c>
      <c r="Q5" s="59">
        <f>'Custom (Project-Level)'!R189</f>
        <v>12918.3552336793</v>
      </c>
      <c r="R5" s="59">
        <f>'Custom (Project-Level)'!S189</f>
        <v>8096.5296011245264</v>
      </c>
      <c r="S5" s="59">
        <f>'Custom (Project-Level)'!T189</f>
        <v>4956.1064249783549</v>
      </c>
      <c r="T5" s="59">
        <f>'Custom (Project-Level)'!U189</f>
        <v>3883.4759713415306</v>
      </c>
      <c r="U5" s="59">
        <f>'Custom (Project-Level)'!V189</f>
        <v>1944.4619335194704</v>
      </c>
      <c r="V5" s="59">
        <f>'Custom (Project-Level)'!W189</f>
        <v>423.41301386033422</v>
      </c>
      <c r="W5" s="59">
        <f>'Custom (Project-Level)'!X189</f>
        <v>53.496515451911975</v>
      </c>
      <c r="X5" s="59">
        <f>'Custom (Project-Level)'!Y189</f>
        <v>53.496515451911975</v>
      </c>
      <c r="Y5" s="59">
        <f>'Custom (Project-Level)'!Z189</f>
        <v>53.496515451911975</v>
      </c>
      <c r="Z5" s="59">
        <f>'Custom (Project-Level)'!AA189</f>
        <v>20.713064821547967</v>
      </c>
      <c r="AA5" s="59">
        <f>'Custom (Project-Level)'!AB189</f>
        <v>11.514484761403846</v>
      </c>
      <c r="AB5" s="59">
        <f>'Custom (Project-Level)'!AC189</f>
        <v>3.9347568259329582</v>
      </c>
      <c r="AC5" s="59">
        <f>'Custom (Project-Level)'!AD189</f>
        <v>0</v>
      </c>
      <c r="AD5" s="59">
        <v>0</v>
      </c>
      <c r="AE5" s="59">
        <v>0</v>
      </c>
      <c r="AF5" s="59">
        <v>0</v>
      </c>
      <c r="AG5" s="59">
        <v>0</v>
      </c>
      <c r="AH5" s="59">
        <v>0</v>
      </c>
      <c r="AI5" s="59">
        <v>0</v>
      </c>
      <c r="AJ5" s="59">
        <v>0</v>
      </c>
      <c r="AK5" s="59">
        <v>0</v>
      </c>
      <c r="AL5" s="60">
        <f>SUM(E5:AK5)</f>
        <v>288819.29749487399</v>
      </c>
    </row>
    <row r="6" spans="1:38" x14ac:dyDescent="0.3">
      <c r="A6" s="57" t="s">
        <v>37</v>
      </c>
      <c r="B6" s="15"/>
      <c r="C6" s="62">
        <f t="shared" ref="C6:AL6" si="0">SUM(C5:C5)</f>
        <v>28815.804682398313</v>
      </c>
      <c r="D6" s="155">
        <v>0.82503522087638681</v>
      </c>
      <c r="E6" s="62">
        <f t="shared" si="0"/>
        <v>23774.860269587276</v>
      </c>
      <c r="F6" s="62">
        <f t="shared" si="0"/>
        <v>23774.860269587276</v>
      </c>
      <c r="G6" s="62">
        <f t="shared" si="0"/>
        <v>23675.868298757323</v>
      </c>
      <c r="H6" s="62">
        <f t="shared" si="0"/>
        <v>23263.886451529954</v>
      </c>
      <c r="I6" s="62">
        <f t="shared" si="0"/>
        <v>23232.279812690784</v>
      </c>
      <c r="J6" s="62">
        <f t="shared" si="0"/>
        <v>22284.21073846523</v>
      </c>
      <c r="K6" s="62">
        <f t="shared" si="0"/>
        <v>21415.708073684833</v>
      </c>
      <c r="L6" s="62">
        <f t="shared" si="0"/>
        <v>20766.276423719144</v>
      </c>
      <c r="M6" s="62">
        <f t="shared" si="0"/>
        <v>20399.781862765456</v>
      </c>
      <c r="N6" s="62">
        <f t="shared" si="0"/>
        <v>19223.918916667186</v>
      </c>
      <c r="O6" s="62">
        <f t="shared" si="0"/>
        <v>18898.760710761944</v>
      </c>
      <c r="P6" s="62">
        <f t="shared" si="0"/>
        <v>15689.891635389416</v>
      </c>
      <c r="Q6" s="62">
        <f t="shared" si="0"/>
        <v>12918.3552336793</v>
      </c>
      <c r="R6" s="62">
        <f t="shared" si="0"/>
        <v>8096.5296011245264</v>
      </c>
      <c r="S6" s="62">
        <f t="shared" si="0"/>
        <v>4956.1064249783549</v>
      </c>
      <c r="T6" s="62">
        <f t="shared" si="0"/>
        <v>3883.4759713415306</v>
      </c>
      <c r="U6" s="62">
        <f t="shared" si="0"/>
        <v>1944.4619335194704</v>
      </c>
      <c r="V6" s="62">
        <f t="shared" si="0"/>
        <v>423.41301386033422</v>
      </c>
      <c r="W6" s="62">
        <f t="shared" si="0"/>
        <v>53.496515451911975</v>
      </c>
      <c r="X6" s="62">
        <f t="shared" si="0"/>
        <v>53.496515451911975</v>
      </c>
      <c r="Y6" s="62">
        <f t="shared" si="0"/>
        <v>53.496515451911975</v>
      </c>
      <c r="Z6" s="62">
        <f t="shared" si="0"/>
        <v>20.713064821547967</v>
      </c>
      <c r="AA6" s="62">
        <f t="shared" si="0"/>
        <v>11.514484761403846</v>
      </c>
      <c r="AB6" s="62">
        <f t="shared" si="0"/>
        <v>3.9347568259329582</v>
      </c>
      <c r="AC6" s="62">
        <f t="shared" si="0"/>
        <v>0</v>
      </c>
      <c r="AD6" s="62">
        <f t="shared" si="0"/>
        <v>0</v>
      </c>
      <c r="AE6" s="62">
        <f t="shared" si="0"/>
        <v>0</v>
      </c>
      <c r="AF6" s="62">
        <f t="shared" si="0"/>
        <v>0</v>
      </c>
      <c r="AG6" s="62">
        <f t="shared" si="0"/>
        <v>0</v>
      </c>
      <c r="AH6" s="62">
        <f t="shared" si="0"/>
        <v>0</v>
      </c>
      <c r="AI6" s="62">
        <f t="shared" si="0"/>
        <v>0</v>
      </c>
      <c r="AJ6" s="62">
        <f t="shared" si="0"/>
        <v>0</v>
      </c>
      <c r="AK6" s="62">
        <f t="shared" si="0"/>
        <v>0</v>
      </c>
      <c r="AL6" s="62">
        <f t="shared" si="0"/>
        <v>288819.29749487399</v>
      </c>
    </row>
    <row r="7" spans="1:38" x14ac:dyDescent="0.3">
      <c r="A7" s="57" t="s">
        <v>38</v>
      </c>
      <c r="B7" s="58"/>
      <c r="C7" s="63"/>
      <c r="D7" s="63"/>
      <c r="E7" s="64">
        <v>0</v>
      </c>
      <c r="F7" s="27">
        <f>$F6-F6</f>
        <v>0</v>
      </c>
      <c r="G7" s="27">
        <f t="shared" ref="G7:AK7" si="1">$F6-G6</f>
        <v>98.991970829953061</v>
      </c>
      <c r="H7" s="27">
        <f t="shared" si="1"/>
        <v>510.97381805732221</v>
      </c>
      <c r="I7" s="27">
        <f t="shared" si="1"/>
        <v>542.58045689649225</v>
      </c>
      <c r="J7" s="27">
        <f t="shared" si="1"/>
        <v>1490.649531122046</v>
      </c>
      <c r="K7" s="27">
        <f t="shared" si="1"/>
        <v>2359.1521959024431</v>
      </c>
      <c r="L7" s="27">
        <f t="shared" si="1"/>
        <v>3008.5838458681319</v>
      </c>
      <c r="M7" s="27">
        <f t="shared" si="1"/>
        <v>3375.07840682182</v>
      </c>
      <c r="N7" s="27">
        <f t="shared" si="1"/>
        <v>4550.9413529200901</v>
      </c>
      <c r="O7" s="27">
        <f t="shared" si="1"/>
        <v>4876.0995588253318</v>
      </c>
      <c r="P7" s="27">
        <f t="shared" si="1"/>
        <v>8084.9686341978595</v>
      </c>
      <c r="Q7" s="27">
        <f t="shared" si="1"/>
        <v>10856.505035907976</v>
      </c>
      <c r="R7" s="27">
        <f t="shared" si="1"/>
        <v>15678.33066846275</v>
      </c>
      <c r="S7" s="27">
        <f t="shared" si="1"/>
        <v>18818.75384460892</v>
      </c>
      <c r="T7" s="27">
        <f t="shared" si="1"/>
        <v>19891.384298245746</v>
      </c>
      <c r="U7" s="27">
        <f t="shared" si="1"/>
        <v>21830.398336067807</v>
      </c>
      <c r="V7" s="27">
        <f t="shared" si="1"/>
        <v>23351.44725572694</v>
      </c>
      <c r="W7" s="27">
        <f t="shared" si="1"/>
        <v>23721.363754135364</v>
      </c>
      <c r="X7" s="27">
        <f t="shared" si="1"/>
        <v>23721.363754135364</v>
      </c>
      <c r="Y7" s="27">
        <f t="shared" si="1"/>
        <v>23721.363754135364</v>
      </c>
      <c r="Z7" s="27">
        <f t="shared" si="1"/>
        <v>23754.147204765726</v>
      </c>
      <c r="AA7" s="27">
        <f t="shared" si="1"/>
        <v>23763.345784825873</v>
      </c>
      <c r="AB7" s="27">
        <f t="shared" si="1"/>
        <v>23770.925512761343</v>
      </c>
      <c r="AC7" s="27">
        <f t="shared" si="1"/>
        <v>23774.860269587276</v>
      </c>
      <c r="AD7" s="27">
        <f t="shared" si="1"/>
        <v>23774.860269587276</v>
      </c>
      <c r="AE7" s="27">
        <f t="shared" si="1"/>
        <v>23774.860269587276</v>
      </c>
      <c r="AF7" s="27">
        <f t="shared" si="1"/>
        <v>23774.860269587276</v>
      </c>
      <c r="AG7" s="27">
        <f t="shared" si="1"/>
        <v>23774.860269587276</v>
      </c>
      <c r="AH7" s="27">
        <f t="shared" si="1"/>
        <v>23774.860269587276</v>
      </c>
      <c r="AI7" s="27">
        <f t="shared" si="1"/>
        <v>23774.860269587276</v>
      </c>
      <c r="AJ7" s="27">
        <f t="shared" si="1"/>
        <v>23774.860269587276</v>
      </c>
      <c r="AK7" s="27">
        <f t="shared" si="1"/>
        <v>23774.860269587276</v>
      </c>
      <c r="AL7" s="64"/>
    </row>
    <row r="8" spans="1:38" x14ac:dyDescent="0.3">
      <c r="A8" s="7" t="s">
        <v>3</v>
      </c>
      <c r="B8" s="118">
        <f>SUMPRODUCT(B5:B5,C5:C5)/C6</f>
        <v>12.139519763356837</v>
      </c>
    </row>
    <row r="10" spans="1:38" x14ac:dyDescent="0.3">
      <c r="A10" s="215" t="s">
        <v>5</v>
      </c>
      <c r="B10" s="216"/>
      <c r="C10" s="216"/>
      <c r="D10" s="216"/>
      <c r="E10" s="216"/>
      <c r="F10" s="216"/>
    </row>
    <row r="11" spans="1:38" ht="45" customHeight="1" x14ac:dyDescent="0.3">
      <c r="A11" s="217" t="s">
        <v>351</v>
      </c>
      <c r="B11" s="217"/>
      <c r="C11" s="217"/>
      <c r="D11" s="217"/>
      <c r="E11" s="217"/>
      <c r="F11" s="217"/>
    </row>
    <row r="17" spans="2:4" x14ac:dyDescent="0.3">
      <c r="C17" s="119"/>
      <c r="D17" s="119"/>
    </row>
    <row r="21" spans="2:4" x14ac:dyDescent="0.3">
      <c r="B21" s="119"/>
    </row>
  </sheetData>
  <mergeCells count="8">
    <mergeCell ref="AL3:AL4"/>
    <mergeCell ref="A10:F10"/>
    <mergeCell ref="A11:F11"/>
    <mergeCell ref="A3:A4"/>
    <mergeCell ref="B3:B4"/>
    <mergeCell ref="C3:C4"/>
    <mergeCell ref="E3:AK3"/>
    <mergeCell ref="D3:D4"/>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36166-B1E5-43FE-8F87-04E4205EF13B}">
  <dimension ref="A1:AL13"/>
  <sheetViews>
    <sheetView workbookViewId="0">
      <pane xSplit="5" ySplit="4" topLeftCell="F5" activePane="bottomRight" state="frozen"/>
      <selection activeCell="AM25" sqref="AM25"/>
      <selection pane="topRight" activeCell="AM25" sqref="AM25"/>
      <selection pane="bottomLeft" activeCell="AM25" sqref="AM25"/>
      <selection pane="bottomRight" activeCell="D8" sqref="D8"/>
    </sheetView>
  </sheetViews>
  <sheetFormatPr defaultRowHeight="15.75" x14ac:dyDescent="0.3"/>
  <cols>
    <col min="1" max="1" width="43.88671875" bestFit="1" customWidth="1"/>
    <col min="3" max="4" width="11.77734375" customWidth="1"/>
    <col min="5" max="37" width="7.44140625" bestFit="1" customWidth="1"/>
    <col min="38" max="38" width="11.109375" bestFit="1" customWidth="1"/>
  </cols>
  <sheetData>
    <row r="1" spans="1:38" x14ac:dyDescent="0.3">
      <c r="A1" s="22" t="s">
        <v>157</v>
      </c>
    </row>
    <row r="2" spans="1:38" x14ac:dyDescent="0.3">
      <c r="A2" s="22"/>
    </row>
    <row r="3" spans="1:38" ht="15.75" customHeight="1" x14ac:dyDescent="0.3">
      <c r="A3" s="200" t="s">
        <v>83</v>
      </c>
      <c r="B3" s="202" t="s">
        <v>0</v>
      </c>
      <c r="C3" s="202" t="s">
        <v>60</v>
      </c>
      <c r="D3" s="202" t="s">
        <v>346</v>
      </c>
      <c r="E3" s="213" t="s">
        <v>72</v>
      </c>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08" t="s">
        <v>1</v>
      </c>
    </row>
    <row r="4" spans="1:38" x14ac:dyDescent="0.3">
      <c r="A4" s="201"/>
      <c r="B4" s="203"/>
      <c r="C4" s="203"/>
      <c r="D4" s="206"/>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1">
        <v>2049</v>
      </c>
      <c r="AK4" s="1">
        <v>2050</v>
      </c>
      <c r="AL4" s="209"/>
    </row>
    <row r="5" spans="1:38" x14ac:dyDescent="0.3">
      <c r="A5" s="10" t="s">
        <v>78</v>
      </c>
      <c r="B5" s="23">
        <v>3.5019957577999756</v>
      </c>
      <c r="C5" s="59">
        <v>3889.6762031111689</v>
      </c>
      <c r="D5" s="148">
        <v>0.91400000000000003</v>
      </c>
      <c r="E5" s="59">
        <v>3555.1640496436085</v>
      </c>
      <c r="F5" s="59">
        <v>3555.1640496436085</v>
      </c>
      <c r="G5" s="59">
        <v>2709.4708773844086</v>
      </c>
      <c r="H5" s="59">
        <v>1765.8732109262846</v>
      </c>
      <c r="I5" s="59">
        <v>864.49723253698903</v>
      </c>
      <c r="J5" s="59">
        <v>0</v>
      </c>
      <c r="K5" s="59">
        <v>0</v>
      </c>
      <c r="L5" s="59">
        <v>0</v>
      </c>
      <c r="M5" s="59">
        <v>0</v>
      </c>
      <c r="N5" s="59">
        <v>0</v>
      </c>
      <c r="O5" s="59">
        <v>0</v>
      </c>
      <c r="P5" s="59">
        <v>0</v>
      </c>
      <c r="Q5" s="59">
        <v>0</v>
      </c>
      <c r="R5" s="59">
        <v>0</v>
      </c>
      <c r="S5" s="59">
        <v>0</v>
      </c>
      <c r="T5" s="59">
        <v>0</v>
      </c>
      <c r="U5" s="59">
        <v>0</v>
      </c>
      <c r="V5" s="59">
        <v>0</v>
      </c>
      <c r="W5" s="59">
        <v>0</v>
      </c>
      <c r="X5" s="59">
        <v>0</v>
      </c>
      <c r="Y5" s="59">
        <v>0</v>
      </c>
      <c r="Z5" s="59">
        <v>0</v>
      </c>
      <c r="AA5" s="59">
        <v>0</v>
      </c>
      <c r="AB5" s="59">
        <v>0</v>
      </c>
      <c r="AC5" s="59">
        <v>0</v>
      </c>
      <c r="AD5" s="59">
        <v>0</v>
      </c>
      <c r="AE5" s="59">
        <v>0</v>
      </c>
      <c r="AF5" s="59">
        <v>0</v>
      </c>
      <c r="AG5" s="59">
        <v>0</v>
      </c>
      <c r="AH5" s="59">
        <v>0</v>
      </c>
      <c r="AI5" s="59">
        <v>0</v>
      </c>
      <c r="AJ5" s="59">
        <v>0</v>
      </c>
      <c r="AK5" s="59">
        <v>0</v>
      </c>
      <c r="AL5" s="60">
        <f>SUM(E5:AK5)</f>
        <v>12450.169420134898</v>
      </c>
    </row>
    <row r="6" spans="1:38" x14ac:dyDescent="0.3">
      <c r="A6" s="56" t="s">
        <v>79</v>
      </c>
      <c r="B6" s="23">
        <v>7.5</v>
      </c>
      <c r="C6" s="61">
        <v>327.77600000000001</v>
      </c>
      <c r="D6" s="148">
        <v>0.91400000000000003</v>
      </c>
      <c r="E6" s="59">
        <v>299.587264</v>
      </c>
      <c r="F6" s="61">
        <v>299.587264</v>
      </c>
      <c r="G6" s="61">
        <v>299.587264</v>
      </c>
      <c r="H6" s="61">
        <v>299.587264</v>
      </c>
      <c r="I6" s="61">
        <v>299.587264</v>
      </c>
      <c r="J6" s="61">
        <v>299.587264</v>
      </c>
      <c r="K6" s="61">
        <v>299.587264</v>
      </c>
      <c r="L6" s="61">
        <v>149.793632</v>
      </c>
      <c r="M6" s="59">
        <v>0</v>
      </c>
      <c r="N6" s="59">
        <v>0</v>
      </c>
      <c r="O6" s="59">
        <v>0</v>
      </c>
      <c r="P6" s="59">
        <v>0</v>
      </c>
      <c r="Q6" s="59">
        <v>0</v>
      </c>
      <c r="R6" s="59">
        <v>0</v>
      </c>
      <c r="S6" s="59">
        <v>0</v>
      </c>
      <c r="T6" s="59">
        <v>0</v>
      </c>
      <c r="U6" s="59">
        <v>0</v>
      </c>
      <c r="V6" s="59">
        <v>0</v>
      </c>
      <c r="W6" s="59">
        <v>0</v>
      </c>
      <c r="X6" s="59">
        <v>0</v>
      </c>
      <c r="Y6" s="59">
        <v>0</v>
      </c>
      <c r="Z6" s="59">
        <v>0</v>
      </c>
      <c r="AA6" s="59">
        <v>0</v>
      </c>
      <c r="AB6" s="59">
        <v>0</v>
      </c>
      <c r="AC6" s="59">
        <v>0</v>
      </c>
      <c r="AD6" s="59">
        <v>0</v>
      </c>
      <c r="AE6" s="59">
        <v>0</v>
      </c>
      <c r="AF6" s="59">
        <v>0</v>
      </c>
      <c r="AG6" s="59">
        <v>0</v>
      </c>
      <c r="AH6" s="59">
        <v>0</v>
      </c>
      <c r="AI6" s="59">
        <v>0</v>
      </c>
      <c r="AJ6" s="59">
        <v>0</v>
      </c>
      <c r="AK6" s="59">
        <v>0</v>
      </c>
      <c r="AL6" s="60">
        <f>SUM(E6:AK6)</f>
        <v>2246.9044800000001</v>
      </c>
    </row>
    <row r="7" spans="1:38" x14ac:dyDescent="0.3">
      <c r="A7" s="56" t="s">
        <v>80</v>
      </c>
      <c r="B7" s="23">
        <v>7.5</v>
      </c>
      <c r="C7" s="61">
        <v>2198.1350000000002</v>
      </c>
      <c r="D7" s="148">
        <v>0.91400000000000003</v>
      </c>
      <c r="E7" s="59">
        <v>2009.09539</v>
      </c>
      <c r="F7" s="61">
        <v>2009.09539</v>
      </c>
      <c r="G7" s="61">
        <v>2009.09539</v>
      </c>
      <c r="H7" s="61">
        <v>2009.09539</v>
      </c>
      <c r="I7" s="61">
        <v>2009.09539</v>
      </c>
      <c r="J7" s="61">
        <v>2009.09539</v>
      </c>
      <c r="K7" s="61">
        <v>2009.09539</v>
      </c>
      <c r="L7" s="61">
        <v>1004.547695</v>
      </c>
      <c r="M7" s="59">
        <v>0</v>
      </c>
      <c r="N7" s="59">
        <v>0</v>
      </c>
      <c r="O7" s="59">
        <v>0</v>
      </c>
      <c r="P7" s="59">
        <v>0</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60">
        <f>SUM(E7:AK7)</f>
        <v>15068.215425</v>
      </c>
    </row>
    <row r="8" spans="1:38" x14ac:dyDescent="0.3">
      <c r="A8" s="57" t="s">
        <v>37</v>
      </c>
      <c r="B8" s="15"/>
      <c r="C8" s="62">
        <f>SUM(C5:C7)</f>
        <v>6415.5872031111694</v>
      </c>
      <c r="D8" s="155">
        <f>E8/C8</f>
        <v>0.91399999999999992</v>
      </c>
      <c r="E8" s="62">
        <f>SUM(E5:E7)</f>
        <v>5863.8467036436086</v>
      </c>
      <c r="F8" s="62">
        <f t="shared" ref="F8:AK8" si="0">SUM(F5:F7)</f>
        <v>5863.8467036436086</v>
      </c>
      <c r="G8" s="62">
        <f t="shared" si="0"/>
        <v>5018.1535313844088</v>
      </c>
      <c r="H8" s="62">
        <f t="shared" si="0"/>
        <v>4074.5558649262844</v>
      </c>
      <c r="I8" s="62">
        <f t="shared" si="0"/>
        <v>3173.1798865369892</v>
      </c>
      <c r="J8" s="62">
        <f t="shared" si="0"/>
        <v>2308.6826540000002</v>
      </c>
      <c r="K8" s="62">
        <f t="shared" si="0"/>
        <v>2308.6826540000002</v>
      </c>
      <c r="L8" s="62">
        <f t="shared" si="0"/>
        <v>1154.3413270000001</v>
      </c>
      <c r="M8" s="62">
        <f t="shared" si="0"/>
        <v>0</v>
      </c>
      <c r="N8" s="62">
        <f t="shared" si="0"/>
        <v>0</v>
      </c>
      <c r="O8" s="62">
        <f t="shared" si="0"/>
        <v>0</v>
      </c>
      <c r="P8" s="62">
        <f t="shared" si="0"/>
        <v>0</v>
      </c>
      <c r="Q8" s="62">
        <f t="shared" si="0"/>
        <v>0</v>
      </c>
      <c r="R8" s="62">
        <f t="shared" si="0"/>
        <v>0</v>
      </c>
      <c r="S8" s="62">
        <f t="shared" si="0"/>
        <v>0</v>
      </c>
      <c r="T8" s="62">
        <f t="shared" si="0"/>
        <v>0</v>
      </c>
      <c r="U8" s="62">
        <f t="shared" si="0"/>
        <v>0</v>
      </c>
      <c r="V8" s="62">
        <f t="shared" si="0"/>
        <v>0</v>
      </c>
      <c r="W8" s="62">
        <f t="shared" si="0"/>
        <v>0</v>
      </c>
      <c r="X8" s="62">
        <f t="shared" si="0"/>
        <v>0</v>
      </c>
      <c r="Y8" s="62">
        <f t="shared" si="0"/>
        <v>0</v>
      </c>
      <c r="Z8" s="62">
        <f t="shared" si="0"/>
        <v>0</v>
      </c>
      <c r="AA8" s="62">
        <f t="shared" si="0"/>
        <v>0</v>
      </c>
      <c r="AB8" s="62">
        <f t="shared" si="0"/>
        <v>0</v>
      </c>
      <c r="AC8" s="62">
        <f t="shared" si="0"/>
        <v>0</v>
      </c>
      <c r="AD8" s="62">
        <f t="shared" si="0"/>
        <v>0</v>
      </c>
      <c r="AE8" s="62">
        <f t="shared" si="0"/>
        <v>0</v>
      </c>
      <c r="AF8" s="62">
        <f t="shared" si="0"/>
        <v>0</v>
      </c>
      <c r="AG8" s="62">
        <f t="shared" si="0"/>
        <v>0</v>
      </c>
      <c r="AH8" s="62">
        <f t="shared" si="0"/>
        <v>0</v>
      </c>
      <c r="AI8" s="62">
        <f t="shared" si="0"/>
        <v>0</v>
      </c>
      <c r="AJ8" s="62">
        <f t="shared" si="0"/>
        <v>0</v>
      </c>
      <c r="AK8" s="62">
        <f t="shared" si="0"/>
        <v>0</v>
      </c>
      <c r="AL8" s="62">
        <f>SUM(AL5:AL7)</f>
        <v>29765.289325134901</v>
      </c>
    </row>
    <row r="9" spans="1:38" x14ac:dyDescent="0.3">
      <c r="A9" s="57" t="s">
        <v>38</v>
      </c>
      <c r="B9" s="58"/>
      <c r="C9" s="63"/>
      <c r="D9" s="63"/>
      <c r="E9" s="64">
        <v>0</v>
      </c>
      <c r="F9" s="27">
        <f>$F8-F8</f>
        <v>0</v>
      </c>
      <c r="G9" s="27">
        <f t="shared" ref="G9:AK9" si="1">$F8-G8</f>
        <v>845.69317225919986</v>
      </c>
      <c r="H9" s="27">
        <f t="shared" si="1"/>
        <v>1789.2908387173243</v>
      </c>
      <c r="I9" s="27">
        <f t="shared" si="1"/>
        <v>2690.6668171066194</v>
      </c>
      <c r="J9" s="27">
        <f t="shared" si="1"/>
        <v>3555.1640496436085</v>
      </c>
      <c r="K9" s="27">
        <f t="shared" si="1"/>
        <v>3555.1640496436085</v>
      </c>
      <c r="L9" s="27">
        <f t="shared" si="1"/>
        <v>4709.5053766436085</v>
      </c>
      <c r="M9" s="27">
        <f t="shared" si="1"/>
        <v>5863.8467036436086</v>
      </c>
      <c r="N9" s="27">
        <f t="shared" si="1"/>
        <v>5863.8467036436086</v>
      </c>
      <c r="O9" s="27">
        <f t="shared" si="1"/>
        <v>5863.8467036436086</v>
      </c>
      <c r="P9" s="27">
        <f t="shared" si="1"/>
        <v>5863.8467036436086</v>
      </c>
      <c r="Q9" s="27">
        <f t="shared" si="1"/>
        <v>5863.8467036436086</v>
      </c>
      <c r="R9" s="27">
        <f t="shared" si="1"/>
        <v>5863.8467036436086</v>
      </c>
      <c r="S9" s="27">
        <f t="shared" si="1"/>
        <v>5863.8467036436086</v>
      </c>
      <c r="T9" s="27">
        <f t="shared" si="1"/>
        <v>5863.8467036436086</v>
      </c>
      <c r="U9" s="27">
        <f t="shared" si="1"/>
        <v>5863.8467036436086</v>
      </c>
      <c r="V9" s="27">
        <f t="shared" si="1"/>
        <v>5863.8467036436086</v>
      </c>
      <c r="W9" s="27">
        <f t="shared" si="1"/>
        <v>5863.8467036436086</v>
      </c>
      <c r="X9" s="27">
        <f t="shared" si="1"/>
        <v>5863.8467036436086</v>
      </c>
      <c r="Y9" s="27">
        <f t="shared" si="1"/>
        <v>5863.8467036436086</v>
      </c>
      <c r="Z9" s="27">
        <f t="shared" si="1"/>
        <v>5863.8467036436086</v>
      </c>
      <c r="AA9" s="27">
        <f t="shared" si="1"/>
        <v>5863.8467036436086</v>
      </c>
      <c r="AB9" s="27">
        <f t="shared" si="1"/>
        <v>5863.8467036436086</v>
      </c>
      <c r="AC9" s="27">
        <f t="shared" si="1"/>
        <v>5863.8467036436086</v>
      </c>
      <c r="AD9" s="27">
        <f t="shared" si="1"/>
        <v>5863.8467036436086</v>
      </c>
      <c r="AE9" s="27">
        <f t="shared" si="1"/>
        <v>5863.8467036436086</v>
      </c>
      <c r="AF9" s="27">
        <f t="shared" si="1"/>
        <v>5863.8467036436086</v>
      </c>
      <c r="AG9" s="27">
        <f t="shared" si="1"/>
        <v>5863.8467036436086</v>
      </c>
      <c r="AH9" s="27">
        <f t="shared" si="1"/>
        <v>5863.8467036436086</v>
      </c>
      <c r="AI9" s="27">
        <f t="shared" si="1"/>
        <v>5863.8467036436086</v>
      </c>
      <c r="AJ9" s="27">
        <f t="shared" si="1"/>
        <v>5863.8467036436086</v>
      </c>
      <c r="AK9" s="27">
        <f t="shared" si="1"/>
        <v>5863.8467036436086</v>
      </c>
      <c r="AL9" s="64"/>
    </row>
    <row r="10" spans="1:38" x14ac:dyDescent="0.3">
      <c r="A10" s="7" t="s">
        <v>3</v>
      </c>
      <c r="B10" s="118">
        <f>SUMPRODUCT(B5:B7,C5:C7)/C8</f>
        <v>5.0760688042270425</v>
      </c>
    </row>
    <row r="12" spans="1:38" x14ac:dyDescent="0.3">
      <c r="A12" s="210" t="s">
        <v>5</v>
      </c>
      <c r="B12" s="211"/>
      <c r="C12" s="211"/>
      <c r="D12" s="211"/>
      <c r="E12" s="211"/>
    </row>
    <row r="13" spans="1:38" ht="27.75" customHeight="1" x14ac:dyDescent="0.3">
      <c r="A13" s="212" t="s">
        <v>82</v>
      </c>
      <c r="B13" s="212"/>
      <c r="C13" s="212"/>
      <c r="D13" s="212"/>
      <c r="E13" s="212"/>
    </row>
  </sheetData>
  <mergeCells count="8">
    <mergeCell ref="AL3:AL4"/>
    <mergeCell ref="A12:E12"/>
    <mergeCell ref="A13:E13"/>
    <mergeCell ref="A3:A4"/>
    <mergeCell ref="B3:B4"/>
    <mergeCell ref="C3:C4"/>
    <mergeCell ref="E3:AK3"/>
    <mergeCell ref="D3:D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89185-FFE3-4485-BEA9-2A74E2E00DB1}">
  <dimension ref="A1:AL13"/>
  <sheetViews>
    <sheetView workbookViewId="0">
      <pane xSplit="5" ySplit="4" topLeftCell="F5" activePane="bottomRight" state="frozen"/>
      <selection activeCell="AM25" sqref="AM25"/>
      <selection pane="topRight" activeCell="AM25" sqref="AM25"/>
      <selection pane="bottomLeft" activeCell="AM25" sqref="AM25"/>
      <selection pane="bottomRight" activeCell="A18" sqref="A18"/>
    </sheetView>
  </sheetViews>
  <sheetFormatPr defaultRowHeight="15.75" x14ac:dyDescent="0.3"/>
  <cols>
    <col min="1" max="1" width="43.88671875" bestFit="1" customWidth="1"/>
    <col min="3" max="4" width="11.77734375" customWidth="1"/>
    <col min="5" max="37" width="7.44140625" bestFit="1" customWidth="1"/>
    <col min="38" max="38" width="11.109375" bestFit="1" customWidth="1"/>
  </cols>
  <sheetData>
    <row r="1" spans="1:38" x14ac:dyDescent="0.3">
      <c r="A1" s="22" t="s">
        <v>158</v>
      </c>
    </row>
    <row r="2" spans="1:38" x14ac:dyDescent="0.3">
      <c r="A2" s="22"/>
    </row>
    <row r="3" spans="1:38" ht="15.75" customHeight="1" x14ac:dyDescent="0.3">
      <c r="A3" s="200" t="s">
        <v>2</v>
      </c>
      <c r="B3" s="202" t="s">
        <v>0</v>
      </c>
      <c r="C3" s="202" t="s">
        <v>60</v>
      </c>
      <c r="D3" s="202" t="s">
        <v>346</v>
      </c>
      <c r="E3" s="213" t="s">
        <v>72</v>
      </c>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08" t="s">
        <v>1</v>
      </c>
    </row>
    <row r="4" spans="1:38" x14ac:dyDescent="0.3">
      <c r="A4" s="201"/>
      <c r="B4" s="203"/>
      <c r="C4" s="203"/>
      <c r="D4" s="206"/>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
        <v>2044</v>
      </c>
      <c r="AF4" s="1">
        <v>2045</v>
      </c>
      <c r="AG4" s="1">
        <v>2046</v>
      </c>
      <c r="AH4" s="1">
        <v>2047</v>
      </c>
      <c r="AI4" s="1">
        <v>2048</v>
      </c>
      <c r="AJ4" s="1">
        <v>2049</v>
      </c>
      <c r="AK4" s="1">
        <v>2050</v>
      </c>
      <c r="AL4" s="209"/>
    </row>
    <row r="5" spans="1:38" x14ac:dyDescent="0.3">
      <c r="A5" s="10" t="s">
        <v>69</v>
      </c>
      <c r="B5" s="23">
        <v>12</v>
      </c>
      <c r="C5" s="59">
        <v>470.54041970000003</v>
      </c>
      <c r="D5" s="148">
        <v>1</v>
      </c>
      <c r="E5" s="59">
        <v>470.54041970000003</v>
      </c>
      <c r="F5" s="59">
        <v>470.54041970000003</v>
      </c>
      <c r="G5" s="59">
        <v>470.54041970000003</v>
      </c>
      <c r="H5" s="59">
        <v>470.54041970000003</v>
      </c>
      <c r="I5" s="59">
        <v>355.62390570000002</v>
      </c>
      <c r="J5" s="59">
        <v>355.62390570000002</v>
      </c>
      <c r="K5" s="59">
        <v>355.62390570000002</v>
      </c>
      <c r="L5" s="59">
        <v>355.62390570000002</v>
      </c>
      <c r="M5" s="59">
        <v>355.62390570000002</v>
      </c>
      <c r="N5" s="59">
        <v>355.62390570000002</v>
      </c>
      <c r="O5" s="59">
        <v>355.62390570000002</v>
      </c>
      <c r="P5" s="59">
        <v>355.62390570000002</v>
      </c>
      <c r="Q5" s="59">
        <v>0</v>
      </c>
      <c r="R5" s="59">
        <v>0</v>
      </c>
      <c r="S5" s="59">
        <v>0</v>
      </c>
      <c r="T5" s="59">
        <v>0</v>
      </c>
      <c r="U5" s="59">
        <v>0</v>
      </c>
      <c r="V5" s="59">
        <v>0</v>
      </c>
      <c r="W5" s="59">
        <v>0</v>
      </c>
      <c r="X5" s="59">
        <v>0</v>
      </c>
      <c r="Y5" s="59">
        <v>0</v>
      </c>
      <c r="Z5" s="59">
        <v>0</v>
      </c>
      <c r="AA5" s="59">
        <v>0</v>
      </c>
      <c r="AB5" s="59">
        <v>0</v>
      </c>
      <c r="AC5" s="59">
        <v>0</v>
      </c>
      <c r="AD5" s="59">
        <v>0</v>
      </c>
      <c r="AE5" s="59">
        <v>0</v>
      </c>
      <c r="AF5" s="59">
        <v>0</v>
      </c>
      <c r="AG5" s="59">
        <v>0</v>
      </c>
      <c r="AH5" s="59">
        <v>0</v>
      </c>
      <c r="AI5" s="59">
        <v>0</v>
      </c>
      <c r="AJ5" s="59">
        <v>0</v>
      </c>
      <c r="AK5" s="59">
        <v>0</v>
      </c>
      <c r="AL5" s="60">
        <f>SUM(E5:AK5)</f>
        <v>4727.1529244000021</v>
      </c>
    </row>
    <row r="6" spans="1:38" x14ac:dyDescent="0.3">
      <c r="A6" s="56" t="s">
        <v>70</v>
      </c>
      <c r="B6" s="23">
        <v>12</v>
      </c>
      <c r="C6" s="61">
        <v>153.99832699999999</v>
      </c>
      <c r="D6" s="148">
        <v>1</v>
      </c>
      <c r="E6" s="59">
        <v>153.99832699999999</v>
      </c>
      <c r="F6" s="61">
        <v>153.99832699999999</v>
      </c>
      <c r="G6" s="61">
        <v>153.99832699999999</v>
      </c>
      <c r="H6" s="61">
        <v>153.99832699999999</v>
      </c>
      <c r="I6" s="61">
        <v>153.99832699999999</v>
      </c>
      <c r="J6" s="61">
        <v>153.99832699999999</v>
      </c>
      <c r="K6" s="61">
        <v>153.99832699999999</v>
      </c>
      <c r="L6" s="61">
        <v>153.99832699999999</v>
      </c>
      <c r="M6" s="61">
        <v>153.99832699999999</v>
      </c>
      <c r="N6" s="61">
        <v>153.99832699999999</v>
      </c>
      <c r="O6" s="61">
        <v>153.99832699999999</v>
      </c>
      <c r="P6" s="61">
        <v>153.99832699999999</v>
      </c>
      <c r="Q6" s="59">
        <v>0</v>
      </c>
      <c r="R6" s="59">
        <v>0</v>
      </c>
      <c r="S6" s="59">
        <v>0</v>
      </c>
      <c r="T6" s="59">
        <v>0</v>
      </c>
      <c r="U6" s="59">
        <v>0</v>
      </c>
      <c r="V6" s="59">
        <v>0</v>
      </c>
      <c r="W6" s="59">
        <v>0</v>
      </c>
      <c r="X6" s="59">
        <v>0</v>
      </c>
      <c r="Y6" s="59">
        <v>0</v>
      </c>
      <c r="Z6" s="59">
        <v>0</v>
      </c>
      <c r="AA6" s="59">
        <v>0</v>
      </c>
      <c r="AB6" s="59">
        <v>0</v>
      </c>
      <c r="AC6" s="59">
        <v>0</v>
      </c>
      <c r="AD6" s="59">
        <v>0</v>
      </c>
      <c r="AE6" s="59">
        <v>0</v>
      </c>
      <c r="AF6" s="59">
        <v>0</v>
      </c>
      <c r="AG6" s="59">
        <v>0</v>
      </c>
      <c r="AH6" s="59">
        <v>0</v>
      </c>
      <c r="AI6" s="59">
        <v>0</v>
      </c>
      <c r="AJ6" s="59">
        <v>0</v>
      </c>
      <c r="AK6" s="59">
        <v>0</v>
      </c>
      <c r="AL6" s="60">
        <f>SUM(E6:AK6)</f>
        <v>1847.979924</v>
      </c>
    </row>
    <row r="7" spans="1:38" x14ac:dyDescent="0.3">
      <c r="A7" s="56" t="s">
        <v>71</v>
      </c>
      <c r="B7" s="23">
        <v>12</v>
      </c>
      <c r="C7" s="61">
        <v>1010.4960425</v>
      </c>
      <c r="D7" s="148">
        <v>1</v>
      </c>
      <c r="E7" s="59">
        <v>1010.4960425</v>
      </c>
      <c r="F7" s="61">
        <v>1010.4960425</v>
      </c>
      <c r="G7" s="61">
        <v>1010.4960425</v>
      </c>
      <c r="H7" s="61">
        <v>1010.4960425</v>
      </c>
      <c r="I7" s="61">
        <v>759.16090800000018</v>
      </c>
      <c r="J7" s="61">
        <v>759.16090800000018</v>
      </c>
      <c r="K7" s="61">
        <v>759.16090800000018</v>
      </c>
      <c r="L7" s="61">
        <v>759.16090800000018</v>
      </c>
      <c r="M7" s="61">
        <v>759.16090800000018</v>
      </c>
      <c r="N7" s="61">
        <v>759.16090800000018</v>
      </c>
      <c r="O7" s="61">
        <v>759.16090800000018</v>
      </c>
      <c r="P7" s="61">
        <v>759.16090800000018</v>
      </c>
      <c r="Q7" s="59">
        <v>0</v>
      </c>
      <c r="R7" s="59">
        <v>0</v>
      </c>
      <c r="S7" s="59">
        <v>0</v>
      </c>
      <c r="T7" s="59">
        <v>0</v>
      </c>
      <c r="U7" s="59">
        <v>0</v>
      </c>
      <c r="V7" s="59">
        <v>0</v>
      </c>
      <c r="W7" s="59">
        <v>0</v>
      </c>
      <c r="X7" s="59">
        <v>0</v>
      </c>
      <c r="Y7" s="59">
        <v>0</v>
      </c>
      <c r="Z7" s="59">
        <v>0</v>
      </c>
      <c r="AA7" s="59">
        <v>0</v>
      </c>
      <c r="AB7" s="59">
        <v>0</v>
      </c>
      <c r="AC7" s="59">
        <v>0</v>
      </c>
      <c r="AD7" s="59">
        <v>0</v>
      </c>
      <c r="AE7" s="59">
        <v>0</v>
      </c>
      <c r="AF7" s="59">
        <v>0</v>
      </c>
      <c r="AG7" s="59">
        <v>0</v>
      </c>
      <c r="AH7" s="59">
        <v>0</v>
      </c>
      <c r="AI7" s="59">
        <v>0</v>
      </c>
      <c r="AJ7" s="59">
        <v>0</v>
      </c>
      <c r="AK7" s="59">
        <v>0</v>
      </c>
      <c r="AL7" s="60">
        <f>SUM(E7:AK7)</f>
        <v>10115.271434</v>
      </c>
    </row>
    <row r="8" spans="1:38" x14ac:dyDescent="0.3">
      <c r="A8" s="57" t="s">
        <v>37</v>
      </c>
      <c r="B8" s="15"/>
      <c r="C8" s="62">
        <f>SUM(C5:C7)</f>
        <v>1635.0347892</v>
      </c>
      <c r="D8" s="156">
        <v>1</v>
      </c>
      <c r="E8" s="62">
        <f>SUM(E5:E7)</f>
        <v>1635.0347892</v>
      </c>
      <c r="F8" s="62">
        <f t="shared" ref="F8:AK8" si="0">SUM(F5:F7)</f>
        <v>1635.0347892</v>
      </c>
      <c r="G8" s="62">
        <f t="shared" si="0"/>
        <v>1635.0347892</v>
      </c>
      <c r="H8" s="62">
        <f t="shared" si="0"/>
        <v>1635.0347892</v>
      </c>
      <c r="I8" s="62">
        <f t="shared" si="0"/>
        <v>1268.7831407000003</v>
      </c>
      <c r="J8" s="62">
        <f t="shared" si="0"/>
        <v>1268.7831407000003</v>
      </c>
      <c r="K8" s="62">
        <f t="shared" si="0"/>
        <v>1268.7831407000003</v>
      </c>
      <c r="L8" s="62">
        <f t="shared" si="0"/>
        <v>1268.7831407000003</v>
      </c>
      <c r="M8" s="62">
        <f t="shared" si="0"/>
        <v>1268.7831407000003</v>
      </c>
      <c r="N8" s="62">
        <f t="shared" si="0"/>
        <v>1268.7831407000003</v>
      </c>
      <c r="O8" s="62">
        <f t="shared" si="0"/>
        <v>1268.7831407000003</v>
      </c>
      <c r="P8" s="62">
        <f t="shared" si="0"/>
        <v>1268.7831407000003</v>
      </c>
      <c r="Q8" s="62">
        <f t="shared" si="0"/>
        <v>0</v>
      </c>
      <c r="R8" s="62">
        <f t="shared" si="0"/>
        <v>0</v>
      </c>
      <c r="S8" s="62">
        <f t="shared" si="0"/>
        <v>0</v>
      </c>
      <c r="T8" s="62">
        <f t="shared" si="0"/>
        <v>0</v>
      </c>
      <c r="U8" s="62">
        <f t="shared" si="0"/>
        <v>0</v>
      </c>
      <c r="V8" s="62">
        <f t="shared" si="0"/>
        <v>0</v>
      </c>
      <c r="W8" s="62">
        <f t="shared" si="0"/>
        <v>0</v>
      </c>
      <c r="X8" s="62">
        <f t="shared" si="0"/>
        <v>0</v>
      </c>
      <c r="Y8" s="62">
        <f t="shared" si="0"/>
        <v>0</v>
      </c>
      <c r="Z8" s="62">
        <f t="shared" si="0"/>
        <v>0</v>
      </c>
      <c r="AA8" s="62">
        <f t="shared" si="0"/>
        <v>0</v>
      </c>
      <c r="AB8" s="62">
        <f t="shared" si="0"/>
        <v>0</v>
      </c>
      <c r="AC8" s="62">
        <f t="shared" si="0"/>
        <v>0</v>
      </c>
      <c r="AD8" s="62">
        <f t="shared" si="0"/>
        <v>0</v>
      </c>
      <c r="AE8" s="62">
        <f t="shared" si="0"/>
        <v>0</v>
      </c>
      <c r="AF8" s="62">
        <f t="shared" si="0"/>
        <v>0</v>
      </c>
      <c r="AG8" s="62">
        <f t="shared" si="0"/>
        <v>0</v>
      </c>
      <c r="AH8" s="62">
        <f t="shared" si="0"/>
        <v>0</v>
      </c>
      <c r="AI8" s="62">
        <f t="shared" si="0"/>
        <v>0</v>
      </c>
      <c r="AJ8" s="62">
        <f t="shared" si="0"/>
        <v>0</v>
      </c>
      <c r="AK8" s="62">
        <f t="shared" si="0"/>
        <v>0</v>
      </c>
      <c r="AL8" s="62">
        <f>SUM(AL5:AL7)</f>
        <v>16690.404282400003</v>
      </c>
    </row>
    <row r="9" spans="1:38" x14ac:dyDescent="0.3">
      <c r="A9" s="57" t="s">
        <v>38</v>
      </c>
      <c r="B9" s="58"/>
      <c r="C9" s="63"/>
      <c r="D9" s="63"/>
      <c r="E9" s="64">
        <v>0</v>
      </c>
      <c r="F9" s="27">
        <f>$F8-F8</f>
        <v>0</v>
      </c>
      <c r="G9" s="64">
        <f t="shared" ref="G9:AK9" si="1">F8-G8+F9</f>
        <v>0</v>
      </c>
      <c r="H9" s="64">
        <f t="shared" si="1"/>
        <v>0</v>
      </c>
      <c r="I9" s="64">
        <f t="shared" si="1"/>
        <v>366.25164849999965</v>
      </c>
      <c r="J9" s="64">
        <f t="shared" si="1"/>
        <v>366.25164849999965</v>
      </c>
      <c r="K9" s="64">
        <f t="shared" si="1"/>
        <v>366.25164849999965</v>
      </c>
      <c r="L9" s="64">
        <f t="shared" si="1"/>
        <v>366.25164849999965</v>
      </c>
      <c r="M9" s="64">
        <f t="shared" si="1"/>
        <v>366.25164849999965</v>
      </c>
      <c r="N9" s="64">
        <f t="shared" si="1"/>
        <v>366.25164849999965</v>
      </c>
      <c r="O9" s="64">
        <f t="shared" si="1"/>
        <v>366.25164849999965</v>
      </c>
      <c r="P9" s="64">
        <f t="shared" si="1"/>
        <v>366.25164849999965</v>
      </c>
      <c r="Q9" s="64">
        <f t="shared" si="1"/>
        <v>1635.0347892</v>
      </c>
      <c r="R9" s="64">
        <f t="shared" si="1"/>
        <v>1635.0347892</v>
      </c>
      <c r="S9" s="64">
        <f t="shared" si="1"/>
        <v>1635.0347892</v>
      </c>
      <c r="T9" s="64">
        <f t="shared" si="1"/>
        <v>1635.0347892</v>
      </c>
      <c r="U9" s="64">
        <f t="shared" si="1"/>
        <v>1635.0347892</v>
      </c>
      <c r="V9" s="64">
        <f t="shared" si="1"/>
        <v>1635.0347892</v>
      </c>
      <c r="W9" s="64">
        <f t="shared" si="1"/>
        <v>1635.0347892</v>
      </c>
      <c r="X9" s="64">
        <f t="shared" si="1"/>
        <v>1635.0347892</v>
      </c>
      <c r="Y9" s="64">
        <f t="shared" si="1"/>
        <v>1635.0347892</v>
      </c>
      <c r="Z9" s="64">
        <f t="shared" si="1"/>
        <v>1635.0347892</v>
      </c>
      <c r="AA9" s="64">
        <f t="shared" si="1"/>
        <v>1635.0347892</v>
      </c>
      <c r="AB9" s="64">
        <f t="shared" si="1"/>
        <v>1635.0347892</v>
      </c>
      <c r="AC9" s="64">
        <f t="shared" si="1"/>
        <v>1635.0347892</v>
      </c>
      <c r="AD9" s="64">
        <f t="shared" si="1"/>
        <v>1635.0347892</v>
      </c>
      <c r="AE9" s="64">
        <f t="shared" si="1"/>
        <v>1635.0347892</v>
      </c>
      <c r="AF9" s="64">
        <f t="shared" si="1"/>
        <v>1635.0347892</v>
      </c>
      <c r="AG9" s="64">
        <f t="shared" si="1"/>
        <v>1635.0347892</v>
      </c>
      <c r="AH9" s="64">
        <f t="shared" si="1"/>
        <v>1635.0347892</v>
      </c>
      <c r="AI9" s="64">
        <f t="shared" si="1"/>
        <v>1635.0347892</v>
      </c>
      <c r="AJ9" s="64">
        <f t="shared" si="1"/>
        <v>1635.0347892</v>
      </c>
      <c r="AK9" s="64">
        <f t="shared" si="1"/>
        <v>1635.0347892</v>
      </c>
      <c r="AL9" s="64"/>
    </row>
    <row r="10" spans="1:38" x14ac:dyDescent="0.3">
      <c r="A10" s="7" t="s">
        <v>3</v>
      </c>
      <c r="B10" s="24">
        <f>SUMPRODUCT(B5:B7,C5:C7)/C8</f>
        <v>12.000000000000002</v>
      </c>
    </row>
    <row r="12" spans="1:38" x14ac:dyDescent="0.3">
      <c r="A12" s="210" t="s">
        <v>5</v>
      </c>
      <c r="B12" s="211"/>
      <c r="C12" s="211"/>
      <c r="D12" s="211"/>
      <c r="E12" s="211"/>
    </row>
    <row r="13" spans="1:38" ht="29.25" customHeight="1" x14ac:dyDescent="0.3">
      <c r="A13" s="212" t="s">
        <v>81</v>
      </c>
      <c r="B13" s="212"/>
      <c r="C13" s="212"/>
      <c r="D13" s="212"/>
      <c r="E13" s="212"/>
    </row>
  </sheetData>
  <mergeCells count="8">
    <mergeCell ref="AL3:AL4"/>
    <mergeCell ref="A12:E12"/>
    <mergeCell ref="A13:E13"/>
    <mergeCell ref="A3:A4"/>
    <mergeCell ref="B3:B4"/>
    <mergeCell ref="C3:C4"/>
    <mergeCell ref="E3:AK3"/>
    <mergeCell ref="D3:D4"/>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FCB83-160E-4BBA-8479-564ED8532B7C}">
  <sheetPr>
    <tabColor theme="8"/>
  </sheetPr>
  <dimension ref="A1"/>
  <sheetViews>
    <sheetView workbookViewId="0">
      <selection activeCell="I23" sqref="I23"/>
    </sheetView>
  </sheetViews>
  <sheetFormatPr defaultRowHeight="15.75" x14ac:dyDescent="0.3"/>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60613-CB41-4AAE-B030-693F1AE29DD9}">
  <dimension ref="A1:AL80"/>
  <sheetViews>
    <sheetView topLeftCell="A38" workbookViewId="0">
      <selection activeCell="D52" sqref="D52:D60"/>
    </sheetView>
  </sheetViews>
  <sheetFormatPr defaultRowHeight="15.75" x14ac:dyDescent="0.3"/>
  <cols>
    <col min="1" max="1" width="28.44140625" bestFit="1" customWidth="1"/>
    <col min="3" max="3" width="11.77734375" customWidth="1"/>
    <col min="4" max="4" width="11.77734375" style="162" customWidth="1"/>
    <col min="5" max="37" width="10.77734375" customWidth="1"/>
    <col min="38" max="38" width="11" bestFit="1" customWidth="1"/>
  </cols>
  <sheetData>
    <row r="1" spans="1:38" x14ac:dyDescent="0.3">
      <c r="A1" s="22" t="s">
        <v>250</v>
      </c>
    </row>
    <row r="2" spans="1:38" x14ac:dyDescent="0.3">
      <c r="A2" s="22"/>
    </row>
    <row r="3" spans="1:38" x14ac:dyDescent="0.3">
      <c r="A3" s="49" t="s">
        <v>263</v>
      </c>
    </row>
    <row r="4" spans="1:38" ht="15.75" customHeight="1" x14ac:dyDescent="0.3">
      <c r="A4" s="202" t="s">
        <v>2</v>
      </c>
      <c r="B4" s="202" t="s">
        <v>0</v>
      </c>
      <c r="C4" s="202" t="s">
        <v>60</v>
      </c>
      <c r="D4" s="202" t="s">
        <v>346</v>
      </c>
      <c r="E4" s="213" t="s">
        <v>61</v>
      </c>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08" t="s">
        <v>1</v>
      </c>
    </row>
    <row r="5" spans="1:38" x14ac:dyDescent="0.3">
      <c r="A5" s="203"/>
      <c r="B5" s="203"/>
      <c r="C5" s="203"/>
      <c r="D5" s="206"/>
      <c r="E5" s="1">
        <v>2018</v>
      </c>
      <c r="F5" s="1">
        <v>2019</v>
      </c>
      <c r="G5" s="1">
        <v>2020</v>
      </c>
      <c r="H5" s="1">
        <v>2021</v>
      </c>
      <c r="I5" s="1">
        <v>2022</v>
      </c>
      <c r="J5" s="1">
        <v>2023</v>
      </c>
      <c r="K5" s="1">
        <v>2024</v>
      </c>
      <c r="L5" s="1">
        <v>2025</v>
      </c>
      <c r="M5" s="1">
        <v>2026</v>
      </c>
      <c r="N5" s="1">
        <v>2027</v>
      </c>
      <c r="O5" s="1">
        <v>2028</v>
      </c>
      <c r="P5" s="1">
        <v>2029</v>
      </c>
      <c r="Q5" s="1">
        <v>2030</v>
      </c>
      <c r="R5" s="1">
        <v>2031</v>
      </c>
      <c r="S5" s="1">
        <v>2032</v>
      </c>
      <c r="T5" s="1">
        <v>2033</v>
      </c>
      <c r="U5" s="1">
        <v>2034</v>
      </c>
      <c r="V5" s="1">
        <v>2035</v>
      </c>
      <c r="W5" s="1">
        <v>2036</v>
      </c>
      <c r="X5" s="1">
        <v>2037</v>
      </c>
      <c r="Y5" s="1">
        <v>2038</v>
      </c>
      <c r="Z5" s="1">
        <v>2039</v>
      </c>
      <c r="AA5" s="1">
        <v>2040</v>
      </c>
      <c r="AB5" s="1">
        <v>2041</v>
      </c>
      <c r="AC5" s="1">
        <v>2042</v>
      </c>
      <c r="AD5" s="1">
        <v>2043</v>
      </c>
      <c r="AE5" s="1">
        <v>2044</v>
      </c>
      <c r="AF5" s="1">
        <v>2045</v>
      </c>
      <c r="AG5" s="1">
        <v>2046</v>
      </c>
      <c r="AH5" s="1">
        <v>2047</v>
      </c>
      <c r="AI5" s="1">
        <v>2048</v>
      </c>
      <c r="AJ5" s="1">
        <v>2049</v>
      </c>
      <c r="AK5" s="1">
        <v>2050</v>
      </c>
      <c r="AL5" s="209"/>
    </row>
    <row r="6" spans="1:38" x14ac:dyDescent="0.3">
      <c r="A6" s="10" t="s">
        <v>258</v>
      </c>
      <c r="B6" s="111">
        <v>19</v>
      </c>
      <c r="C6" s="102">
        <v>125.36899999999999</v>
      </c>
      <c r="D6" s="174">
        <v>1</v>
      </c>
      <c r="E6" s="102">
        <v>125.36899999999999</v>
      </c>
      <c r="F6" s="102">
        <v>125.36899999999999</v>
      </c>
      <c r="G6" s="102">
        <v>125.36899999999999</v>
      </c>
      <c r="H6" s="102">
        <v>125.36899999999999</v>
      </c>
      <c r="I6" s="102">
        <v>125.36899999999999</v>
      </c>
      <c r="J6" s="102">
        <v>125.36899999999999</v>
      </c>
      <c r="K6" s="102">
        <v>125.36899999999999</v>
      </c>
      <c r="L6" s="102">
        <v>125.36899999999999</v>
      </c>
      <c r="M6" s="102">
        <v>125.36899999999999</v>
      </c>
      <c r="N6" s="102">
        <v>125.36899999999999</v>
      </c>
      <c r="O6" s="102">
        <v>125.36899999999999</v>
      </c>
      <c r="P6" s="102">
        <v>125.36899999999999</v>
      </c>
      <c r="Q6" s="102">
        <v>125.36899999999999</v>
      </c>
      <c r="R6" s="102">
        <v>125.36899999999999</v>
      </c>
      <c r="S6" s="102">
        <v>125.36899999999999</v>
      </c>
      <c r="T6" s="102">
        <v>125.36899999999999</v>
      </c>
      <c r="U6" s="102">
        <v>125.36899999999999</v>
      </c>
      <c r="V6" s="102">
        <v>125.36899999999999</v>
      </c>
      <c r="W6" s="102">
        <v>125.36899999999999</v>
      </c>
      <c r="X6" s="102">
        <v>0</v>
      </c>
      <c r="Y6" s="102">
        <v>0</v>
      </c>
      <c r="Z6" s="102">
        <v>0</v>
      </c>
      <c r="AA6" s="102">
        <v>0</v>
      </c>
      <c r="AB6" s="102">
        <v>0</v>
      </c>
      <c r="AC6" s="102">
        <v>0</v>
      </c>
      <c r="AD6" s="102">
        <v>0</v>
      </c>
      <c r="AE6" s="102">
        <v>0</v>
      </c>
      <c r="AF6" s="102">
        <v>0</v>
      </c>
      <c r="AG6" s="102">
        <v>0</v>
      </c>
      <c r="AH6" s="102">
        <v>0</v>
      </c>
      <c r="AI6" s="102">
        <v>0</v>
      </c>
      <c r="AJ6" s="102">
        <v>0</v>
      </c>
      <c r="AK6" s="102">
        <v>0</v>
      </c>
      <c r="AL6" s="59">
        <f>SUM(E6:AK6)</f>
        <v>2382.0109999999995</v>
      </c>
    </row>
    <row r="7" spans="1:38" x14ac:dyDescent="0.3">
      <c r="A7" s="10" t="s">
        <v>259</v>
      </c>
      <c r="B7" s="111">
        <v>10</v>
      </c>
      <c r="C7" s="102">
        <v>71.77926306672002</v>
      </c>
      <c r="D7" s="174">
        <v>1</v>
      </c>
      <c r="E7" s="102">
        <v>71.77926306672002</v>
      </c>
      <c r="F7" s="102">
        <v>71.77926306672002</v>
      </c>
      <c r="G7" s="102">
        <v>71.77926306672002</v>
      </c>
      <c r="H7" s="102">
        <v>30.362628277222569</v>
      </c>
      <c r="I7" s="102">
        <v>30.362628277222569</v>
      </c>
      <c r="J7" s="102">
        <v>30.362628277222569</v>
      </c>
      <c r="K7" s="102">
        <v>30.362628277222569</v>
      </c>
      <c r="L7" s="102">
        <v>30.362628277222569</v>
      </c>
      <c r="M7" s="102">
        <v>30.362628277222569</v>
      </c>
      <c r="N7" s="102">
        <v>30.362628277222569</v>
      </c>
      <c r="O7" s="102">
        <v>0</v>
      </c>
      <c r="P7" s="102">
        <v>0</v>
      </c>
      <c r="Q7" s="102">
        <v>0</v>
      </c>
      <c r="R7" s="102">
        <v>0</v>
      </c>
      <c r="S7" s="102">
        <v>0</v>
      </c>
      <c r="T7" s="102">
        <v>0</v>
      </c>
      <c r="U7" s="102">
        <v>0</v>
      </c>
      <c r="V7" s="102">
        <v>0</v>
      </c>
      <c r="W7" s="102">
        <v>0</v>
      </c>
      <c r="X7" s="102">
        <v>0</v>
      </c>
      <c r="Y7" s="102">
        <v>0</v>
      </c>
      <c r="Z7" s="102">
        <v>0</v>
      </c>
      <c r="AA7" s="102">
        <v>0</v>
      </c>
      <c r="AB7" s="102">
        <v>0</v>
      </c>
      <c r="AC7" s="102">
        <v>0</v>
      </c>
      <c r="AD7" s="102">
        <v>0</v>
      </c>
      <c r="AE7" s="102">
        <v>0</v>
      </c>
      <c r="AF7" s="102">
        <v>0</v>
      </c>
      <c r="AG7" s="102">
        <v>0</v>
      </c>
      <c r="AH7" s="102">
        <v>0</v>
      </c>
      <c r="AI7" s="102">
        <v>0</v>
      </c>
      <c r="AJ7" s="102">
        <v>0</v>
      </c>
      <c r="AK7" s="102">
        <v>0</v>
      </c>
      <c r="AL7" s="59">
        <f t="shared" ref="AL7:AL14" si="0">SUM(E7:AK7)</f>
        <v>427.87618714071812</v>
      </c>
    </row>
    <row r="8" spans="1:38" x14ac:dyDescent="0.3">
      <c r="A8" s="10" t="s">
        <v>255</v>
      </c>
      <c r="B8" s="111">
        <v>15</v>
      </c>
      <c r="C8" s="102">
        <v>67.754173986240929</v>
      </c>
      <c r="D8" s="174">
        <v>1</v>
      </c>
      <c r="E8" s="102">
        <v>67.754173986240929</v>
      </c>
      <c r="F8" s="102">
        <v>67.754173986240929</v>
      </c>
      <c r="G8" s="102">
        <v>67.754173986240929</v>
      </c>
      <c r="H8" s="102">
        <v>67.754173986240929</v>
      </c>
      <c r="I8" s="102">
        <v>67.754173986240929</v>
      </c>
      <c r="J8" s="102">
        <v>67.754173986240929</v>
      </c>
      <c r="K8" s="102">
        <v>67.754173986240929</v>
      </c>
      <c r="L8" s="102">
        <v>67.754173986240929</v>
      </c>
      <c r="M8" s="102">
        <v>67.754173986240929</v>
      </c>
      <c r="N8" s="102">
        <v>67.754173986240929</v>
      </c>
      <c r="O8" s="102">
        <v>67.754173986240929</v>
      </c>
      <c r="P8" s="102">
        <v>67.754173986240929</v>
      </c>
      <c r="Q8" s="102">
        <v>67.754173986240929</v>
      </c>
      <c r="R8" s="102">
        <v>67.754173986240929</v>
      </c>
      <c r="S8" s="102">
        <v>67.754173986240929</v>
      </c>
      <c r="T8" s="102">
        <v>0</v>
      </c>
      <c r="U8" s="102">
        <v>0</v>
      </c>
      <c r="V8" s="102">
        <v>0</v>
      </c>
      <c r="W8" s="102">
        <v>0</v>
      </c>
      <c r="X8" s="102">
        <v>0</v>
      </c>
      <c r="Y8" s="102">
        <v>0</v>
      </c>
      <c r="Z8" s="102">
        <v>0</v>
      </c>
      <c r="AA8" s="102">
        <v>0</v>
      </c>
      <c r="AB8" s="102">
        <v>0</v>
      </c>
      <c r="AC8" s="102">
        <v>0</v>
      </c>
      <c r="AD8" s="102">
        <v>0</v>
      </c>
      <c r="AE8" s="102">
        <v>0</v>
      </c>
      <c r="AF8" s="102">
        <v>0</v>
      </c>
      <c r="AG8" s="102">
        <v>0</v>
      </c>
      <c r="AH8" s="102">
        <v>0</v>
      </c>
      <c r="AI8" s="102">
        <v>0</v>
      </c>
      <c r="AJ8" s="102">
        <v>0</v>
      </c>
      <c r="AK8" s="102">
        <v>0</v>
      </c>
      <c r="AL8" s="59">
        <f t="shared" si="0"/>
        <v>1016.3126097936142</v>
      </c>
    </row>
    <row r="9" spans="1:38" x14ac:dyDescent="0.3">
      <c r="A9" s="10" t="s">
        <v>254</v>
      </c>
      <c r="B9" s="111">
        <v>25</v>
      </c>
      <c r="C9" s="102">
        <v>64.352961010360659</v>
      </c>
      <c r="D9" s="174">
        <v>1</v>
      </c>
      <c r="E9" s="102">
        <v>64.352961010360659</v>
      </c>
      <c r="F9" s="102">
        <v>64.352961010360659</v>
      </c>
      <c r="G9" s="102">
        <v>64.352961010360659</v>
      </c>
      <c r="H9" s="102">
        <v>64.352961010360659</v>
      </c>
      <c r="I9" s="102">
        <v>64.352961010360659</v>
      </c>
      <c r="J9" s="102">
        <v>64.352961010360659</v>
      </c>
      <c r="K9" s="102">
        <v>64.352961010360659</v>
      </c>
      <c r="L9" s="102">
        <v>64.352961010360659</v>
      </c>
      <c r="M9" s="102">
        <v>64.352961010360659</v>
      </c>
      <c r="N9" s="102">
        <v>64.352961010360659</v>
      </c>
      <c r="O9" s="102">
        <v>64.352961010360659</v>
      </c>
      <c r="P9" s="102">
        <v>64.352961010360659</v>
      </c>
      <c r="Q9" s="102">
        <v>64.352961010360659</v>
      </c>
      <c r="R9" s="102">
        <v>64.352961010360659</v>
      </c>
      <c r="S9" s="102">
        <v>64.352961010360659</v>
      </c>
      <c r="T9" s="102">
        <v>64.352961010360659</v>
      </c>
      <c r="U9" s="102">
        <v>64.352961010360659</v>
      </c>
      <c r="V9" s="102">
        <v>64.352961010360659</v>
      </c>
      <c r="W9" s="102">
        <v>64.352961010360659</v>
      </c>
      <c r="X9" s="102">
        <v>64.352961010360659</v>
      </c>
      <c r="Y9" s="102">
        <v>64.352961010360659</v>
      </c>
      <c r="Z9" s="102">
        <v>64.352961010360659</v>
      </c>
      <c r="AA9" s="102">
        <v>64.352961010360659</v>
      </c>
      <c r="AB9" s="102">
        <v>64.352961010360659</v>
      </c>
      <c r="AC9" s="102">
        <v>64.352961010360659</v>
      </c>
      <c r="AD9" s="102">
        <v>0</v>
      </c>
      <c r="AE9" s="102">
        <v>0</v>
      </c>
      <c r="AF9" s="102">
        <v>0</v>
      </c>
      <c r="AG9" s="102">
        <v>0</v>
      </c>
      <c r="AH9" s="102">
        <v>0</v>
      </c>
      <c r="AI9" s="102">
        <v>0</v>
      </c>
      <c r="AJ9" s="102">
        <v>0</v>
      </c>
      <c r="AK9" s="102">
        <v>0</v>
      </c>
      <c r="AL9" s="59">
        <f t="shared" si="0"/>
        <v>1608.8240252590156</v>
      </c>
    </row>
    <row r="10" spans="1:38" x14ac:dyDescent="0.3">
      <c r="A10" s="10" t="s">
        <v>217</v>
      </c>
      <c r="B10" s="111">
        <v>10</v>
      </c>
      <c r="C10" s="102">
        <v>12.462478090485988</v>
      </c>
      <c r="D10" s="174">
        <v>1</v>
      </c>
      <c r="E10" s="102">
        <v>12.462478090485988</v>
      </c>
      <c r="F10" s="102">
        <v>12.462478090485988</v>
      </c>
      <c r="G10" s="102">
        <v>12.462478090485988</v>
      </c>
      <c r="H10" s="102">
        <v>12.462478090485988</v>
      </c>
      <c r="I10" s="102">
        <v>12.462478090485988</v>
      </c>
      <c r="J10" s="102">
        <v>12.462478090485988</v>
      </c>
      <c r="K10" s="102">
        <v>12.462478090485988</v>
      </c>
      <c r="L10" s="102">
        <v>12.462478090485988</v>
      </c>
      <c r="M10" s="102">
        <v>12.462478090485988</v>
      </c>
      <c r="N10" s="102">
        <v>12.462478090485988</v>
      </c>
      <c r="O10" s="102">
        <v>0</v>
      </c>
      <c r="P10" s="102">
        <v>0</v>
      </c>
      <c r="Q10" s="102">
        <v>0</v>
      </c>
      <c r="R10" s="102">
        <v>0</v>
      </c>
      <c r="S10" s="102">
        <v>0</v>
      </c>
      <c r="T10" s="102">
        <v>0</v>
      </c>
      <c r="U10" s="102">
        <v>0</v>
      </c>
      <c r="V10" s="102">
        <v>0</v>
      </c>
      <c r="W10" s="102">
        <v>0</v>
      </c>
      <c r="X10" s="102">
        <v>0</v>
      </c>
      <c r="Y10" s="102">
        <v>0</v>
      </c>
      <c r="Z10" s="102">
        <v>0</v>
      </c>
      <c r="AA10" s="102">
        <v>0</v>
      </c>
      <c r="AB10" s="102">
        <v>0</v>
      </c>
      <c r="AC10" s="102">
        <v>0</v>
      </c>
      <c r="AD10" s="102">
        <v>0</v>
      </c>
      <c r="AE10" s="102">
        <v>0</v>
      </c>
      <c r="AF10" s="102">
        <v>0</v>
      </c>
      <c r="AG10" s="102">
        <v>0</v>
      </c>
      <c r="AH10" s="102">
        <v>0</v>
      </c>
      <c r="AI10" s="102">
        <v>0</v>
      </c>
      <c r="AJ10" s="102">
        <v>0</v>
      </c>
      <c r="AK10" s="102">
        <v>0</v>
      </c>
      <c r="AL10" s="59">
        <f t="shared" si="0"/>
        <v>124.62478090485988</v>
      </c>
    </row>
    <row r="11" spans="1:38" x14ac:dyDescent="0.3">
      <c r="A11" s="10" t="s">
        <v>260</v>
      </c>
      <c r="B11" s="111">
        <v>25</v>
      </c>
      <c r="C11" s="102">
        <v>8.8754559147923935</v>
      </c>
      <c r="D11" s="174">
        <v>1</v>
      </c>
      <c r="E11" s="102">
        <v>8.8754559147923935</v>
      </c>
      <c r="F11" s="102">
        <v>8.8754559147923935</v>
      </c>
      <c r="G11" s="102">
        <v>8.8754559147923935</v>
      </c>
      <c r="H11" s="102">
        <v>8.8754559147923935</v>
      </c>
      <c r="I11" s="102">
        <v>8.8754559147923935</v>
      </c>
      <c r="J11" s="102">
        <v>8.8754559147923935</v>
      </c>
      <c r="K11" s="102">
        <v>8.8754559147923935</v>
      </c>
      <c r="L11" s="102">
        <v>8.8754559147923935</v>
      </c>
      <c r="M11" s="102">
        <v>8.8754559147923935</v>
      </c>
      <c r="N11" s="102">
        <v>8.8754559147923935</v>
      </c>
      <c r="O11" s="102">
        <v>8.8754559147923935</v>
      </c>
      <c r="P11" s="102">
        <v>8.8754559147923935</v>
      </c>
      <c r="Q11" s="102">
        <v>8.8754559147923935</v>
      </c>
      <c r="R11" s="102">
        <v>8.8754559147923935</v>
      </c>
      <c r="S11" s="102">
        <v>8.8754559147923935</v>
      </c>
      <c r="T11" s="102">
        <v>8.8754559147923935</v>
      </c>
      <c r="U11" s="102">
        <v>8.8754559147923935</v>
      </c>
      <c r="V11" s="102">
        <v>8.8754559147923935</v>
      </c>
      <c r="W11" s="102">
        <v>8.8754559147923935</v>
      </c>
      <c r="X11" s="102">
        <v>8.8754559147923935</v>
      </c>
      <c r="Y11" s="102">
        <v>8.8754559147923935</v>
      </c>
      <c r="Z11" s="102">
        <v>8.8754559147923935</v>
      </c>
      <c r="AA11" s="102">
        <v>8.8754559147923935</v>
      </c>
      <c r="AB11" s="102">
        <v>8.8754559147923935</v>
      </c>
      <c r="AC11" s="102">
        <v>8.8754559147923935</v>
      </c>
      <c r="AD11" s="102">
        <v>0</v>
      </c>
      <c r="AE11" s="102">
        <v>0</v>
      </c>
      <c r="AF11" s="102">
        <v>0</v>
      </c>
      <c r="AG11" s="102">
        <v>0</v>
      </c>
      <c r="AH11" s="102">
        <v>0</v>
      </c>
      <c r="AI11" s="102">
        <v>0</v>
      </c>
      <c r="AJ11" s="102">
        <v>0</v>
      </c>
      <c r="AK11" s="102">
        <v>0</v>
      </c>
      <c r="AL11" s="59">
        <f t="shared" si="0"/>
        <v>221.88639786980977</v>
      </c>
    </row>
    <row r="12" spans="1:38" x14ac:dyDescent="0.3">
      <c r="A12" s="10" t="s">
        <v>261</v>
      </c>
      <c r="B12" s="111">
        <v>25</v>
      </c>
      <c r="C12" s="102">
        <v>3.28365053573574</v>
      </c>
      <c r="D12" s="174">
        <v>1</v>
      </c>
      <c r="E12" s="102">
        <v>3.28365053573574</v>
      </c>
      <c r="F12" s="102">
        <v>3.28365053573574</v>
      </c>
      <c r="G12" s="102">
        <v>3.28365053573574</v>
      </c>
      <c r="H12" s="102">
        <v>3.28365053573574</v>
      </c>
      <c r="I12" s="102">
        <v>3.28365053573574</v>
      </c>
      <c r="J12" s="102">
        <v>3.28365053573574</v>
      </c>
      <c r="K12" s="102">
        <v>3.28365053573574</v>
      </c>
      <c r="L12" s="102">
        <v>3.28365053573574</v>
      </c>
      <c r="M12" s="102">
        <v>3.28365053573574</v>
      </c>
      <c r="N12" s="102">
        <v>3.28365053573574</v>
      </c>
      <c r="O12" s="102">
        <v>3.28365053573574</v>
      </c>
      <c r="P12" s="102">
        <v>3.28365053573574</v>
      </c>
      <c r="Q12" s="102">
        <v>3.28365053573574</v>
      </c>
      <c r="R12" s="102">
        <v>3.28365053573574</v>
      </c>
      <c r="S12" s="102">
        <v>3.28365053573574</v>
      </c>
      <c r="T12" s="102">
        <v>3.28365053573574</v>
      </c>
      <c r="U12" s="102">
        <v>3.28365053573574</v>
      </c>
      <c r="V12" s="102">
        <v>3.28365053573574</v>
      </c>
      <c r="W12" s="102">
        <v>3.28365053573574</v>
      </c>
      <c r="X12" s="102">
        <v>3.28365053573574</v>
      </c>
      <c r="Y12" s="102">
        <v>3.28365053573574</v>
      </c>
      <c r="Z12" s="102">
        <v>3.28365053573574</v>
      </c>
      <c r="AA12" s="102">
        <v>3.28365053573574</v>
      </c>
      <c r="AB12" s="102">
        <v>3.28365053573574</v>
      </c>
      <c r="AC12" s="102">
        <v>3.28365053573574</v>
      </c>
      <c r="AD12" s="102">
        <v>0</v>
      </c>
      <c r="AE12" s="102">
        <v>0</v>
      </c>
      <c r="AF12" s="102">
        <v>0</v>
      </c>
      <c r="AG12" s="102">
        <v>0</v>
      </c>
      <c r="AH12" s="102">
        <v>0</v>
      </c>
      <c r="AI12" s="102">
        <v>0</v>
      </c>
      <c r="AJ12" s="102">
        <v>0</v>
      </c>
      <c r="AK12" s="102">
        <v>0</v>
      </c>
      <c r="AL12" s="59">
        <f t="shared" si="0"/>
        <v>82.091263393393504</v>
      </c>
    </row>
    <row r="13" spans="1:38" x14ac:dyDescent="0.3">
      <c r="A13" s="10" t="s">
        <v>262</v>
      </c>
      <c r="B13" s="111">
        <v>10</v>
      </c>
      <c r="C13" s="102">
        <v>2.27565023994</v>
      </c>
      <c r="D13" s="174">
        <v>1</v>
      </c>
      <c r="E13" s="102">
        <v>2.27565023994</v>
      </c>
      <c r="F13" s="102">
        <v>2.27565023994</v>
      </c>
      <c r="G13" s="102">
        <v>2.27565023994</v>
      </c>
      <c r="H13" s="102">
        <v>2.27565023994</v>
      </c>
      <c r="I13" s="102">
        <v>2.27565023994</v>
      </c>
      <c r="J13" s="102">
        <v>2.27565023994</v>
      </c>
      <c r="K13" s="102">
        <v>2.27565023994</v>
      </c>
      <c r="L13" s="102">
        <v>2.27565023994</v>
      </c>
      <c r="M13" s="102">
        <v>2.27565023994</v>
      </c>
      <c r="N13" s="102">
        <v>2.27565023994</v>
      </c>
      <c r="O13" s="102">
        <v>0</v>
      </c>
      <c r="P13" s="102">
        <v>0</v>
      </c>
      <c r="Q13" s="102">
        <v>0</v>
      </c>
      <c r="R13" s="102">
        <v>0</v>
      </c>
      <c r="S13" s="102">
        <v>0</v>
      </c>
      <c r="T13" s="102">
        <v>0</v>
      </c>
      <c r="U13" s="102">
        <v>0</v>
      </c>
      <c r="V13" s="102">
        <v>0</v>
      </c>
      <c r="W13" s="102">
        <v>0</v>
      </c>
      <c r="X13" s="102">
        <v>0</v>
      </c>
      <c r="Y13" s="102">
        <v>0</v>
      </c>
      <c r="Z13" s="102">
        <v>0</v>
      </c>
      <c r="AA13" s="102">
        <v>0</v>
      </c>
      <c r="AB13" s="102">
        <v>0</v>
      </c>
      <c r="AC13" s="102">
        <v>0</v>
      </c>
      <c r="AD13" s="102">
        <v>0</v>
      </c>
      <c r="AE13" s="102">
        <v>0</v>
      </c>
      <c r="AF13" s="102">
        <v>0</v>
      </c>
      <c r="AG13" s="102">
        <v>0</v>
      </c>
      <c r="AH13" s="102">
        <v>0</v>
      </c>
      <c r="AI13" s="102">
        <v>0</v>
      </c>
      <c r="AJ13" s="102">
        <v>0</v>
      </c>
      <c r="AK13" s="102">
        <v>0</v>
      </c>
      <c r="AL13" s="59">
        <f t="shared" si="0"/>
        <v>22.756502399399995</v>
      </c>
    </row>
    <row r="14" spans="1:38" x14ac:dyDescent="0.3">
      <c r="A14" s="10" t="s">
        <v>216</v>
      </c>
      <c r="B14" s="111">
        <v>9</v>
      </c>
      <c r="C14" s="102">
        <v>0.46892943237879853</v>
      </c>
      <c r="D14" s="174">
        <v>1</v>
      </c>
      <c r="E14" s="102">
        <v>0.46892943237879853</v>
      </c>
      <c r="F14" s="102">
        <v>0.46892943237879853</v>
      </c>
      <c r="G14" s="102">
        <v>0.46892943237879853</v>
      </c>
      <c r="H14" s="102">
        <v>0.46892943237879853</v>
      </c>
      <c r="I14" s="102">
        <v>0.46892943237879853</v>
      </c>
      <c r="J14" s="102">
        <v>0.46892943237879853</v>
      </c>
      <c r="K14" s="102">
        <v>0.46892943237879853</v>
      </c>
      <c r="L14" s="102">
        <v>0.46892943237879853</v>
      </c>
      <c r="M14" s="102">
        <v>0.46892943237879853</v>
      </c>
      <c r="N14" s="102">
        <v>0</v>
      </c>
      <c r="O14" s="102">
        <v>0</v>
      </c>
      <c r="P14" s="102">
        <v>0</v>
      </c>
      <c r="Q14" s="102">
        <v>0</v>
      </c>
      <c r="R14" s="102">
        <v>0</v>
      </c>
      <c r="S14" s="102">
        <v>0</v>
      </c>
      <c r="T14" s="102">
        <v>0</v>
      </c>
      <c r="U14" s="102">
        <v>0</v>
      </c>
      <c r="V14" s="102">
        <v>0</v>
      </c>
      <c r="W14" s="102">
        <v>0</v>
      </c>
      <c r="X14" s="102">
        <v>0</v>
      </c>
      <c r="Y14" s="102">
        <v>0</v>
      </c>
      <c r="Z14" s="102">
        <v>0</v>
      </c>
      <c r="AA14" s="102">
        <v>0</v>
      </c>
      <c r="AB14" s="102">
        <v>0</v>
      </c>
      <c r="AC14" s="102">
        <v>0</v>
      </c>
      <c r="AD14" s="102">
        <v>0</v>
      </c>
      <c r="AE14" s="102">
        <v>0</v>
      </c>
      <c r="AF14" s="102">
        <v>0</v>
      </c>
      <c r="AG14" s="102">
        <v>0</v>
      </c>
      <c r="AH14" s="102">
        <v>0</v>
      </c>
      <c r="AI14" s="102">
        <v>0</v>
      </c>
      <c r="AJ14" s="102">
        <v>0</v>
      </c>
      <c r="AK14" s="102">
        <v>0</v>
      </c>
      <c r="AL14" s="59">
        <f t="shared" si="0"/>
        <v>4.2203648914091874</v>
      </c>
    </row>
    <row r="15" spans="1:38" x14ac:dyDescent="0.3">
      <c r="A15" s="12" t="s">
        <v>37</v>
      </c>
      <c r="B15" s="13"/>
      <c r="C15" s="112">
        <f t="shared" ref="C15:AL15" si="1">SUM(C6:C14)</f>
        <v>356.62156227665446</v>
      </c>
      <c r="D15" s="175">
        <v>1</v>
      </c>
      <c r="E15" s="112">
        <f t="shared" si="1"/>
        <v>356.62156227665446</v>
      </c>
      <c r="F15" s="112">
        <f t="shared" si="1"/>
        <v>356.62156227665446</v>
      </c>
      <c r="G15" s="112">
        <f t="shared" si="1"/>
        <v>356.62156227665446</v>
      </c>
      <c r="H15" s="112">
        <f t="shared" si="1"/>
        <v>315.20492748715702</v>
      </c>
      <c r="I15" s="112">
        <f t="shared" si="1"/>
        <v>315.20492748715702</v>
      </c>
      <c r="J15" s="112">
        <f t="shared" si="1"/>
        <v>315.20492748715702</v>
      </c>
      <c r="K15" s="112">
        <f t="shared" si="1"/>
        <v>315.20492748715702</v>
      </c>
      <c r="L15" s="112">
        <f t="shared" si="1"/>
        <v>315.20492748715702</v>
      </c>
      <c r="M15" s="112">
        <f t="shared" si="1"/>
        <v>315.20492748715702</v>
      </c>
      <c r="N15" s="112">
        <f t="shared" si="1"/>
        <v>314.73599805477824</v>
      </c>
      <c r="O15" s="112">
        <f t="shared" si="1"/>
        <v>269.63524144712966</v>
      </c>
      <c r="P15" s="112">
        <f t="shared" si="1"/>
        <v>269.63524144712966</v>
      </c>
      <c r="Q15" s="112">
        <f t="shared" si="1"/>
        <v>269.63524144712966</v>
      </c>
      <c r="R15" s="112">
        <f t="shared" si="1"/>
        <v>269.63524144712966</v>
      </c>
      <c r="S15" s="112">
        <f t="shared" si="1"/>
        <v>269.63524144712966</v>
      </c>
      <c r="T15" s="112">
        <f t="shared" si="1"/>
        <v>201.88106746088877</v>
      </c>
      <c r="U15" s="112">
        <f t="shared" si="1"/>
        <v>201.88106746088877</v>
      </c>
      <c r="V15" s="112">
        <f t="shared" si="1"/>
        <v>201.88106746088877</v>
      </c>
      <c r="W15" s="112">
        <f t="shared" si="1"/>
        <v>201.88106746088877</v>
      </c>
      <c r="X15" s="112">
        <f t="shared" si="1"/>
        <v>76.512067460888801</v>
      </c>
      <c r="Y15" s="112">
        <f t="shared" si="1"/>
        <v>76.512067460888801</v>
      </c>
      <c r="Z15" s="112">
        <f t="shared" si="1"/>
        <v>76.512067460888801</v>
      </c>
      <c r="AA15" s="112">
        <f t="shared" si="1"/>
        <v>76.512067460888801</v>
      </c>
      <c r="AB15" s="112">
        <f t="shared" si="1"/>
        <v>76.512067460888801</v>
      </c>
      <c r="AC15" s="112">
        <f t="shared" si="1"/>
        <v>76.512067460888801</v>
      </c>
      <c r="AD15" s="112">
        <f t="shared" si="1"/>
        <v>0</v>
      </c>
      <c r="AE15" s="112">
        <f t="shared" si="1"/>
        <v>0</v>
      </c>
      <c r="AF15" s="112">
        <f t="shared" si="1"/>
        <v>0</v>
      </c>
      <c r="AG15" s="112">
        <f t="shared" si="1"/>
        <v>0</v>
      </c>
      <c r="AH15" s="112">
        <f t="shared" si="1"/>
        <v>0</v>
      </c>
      <c r="AI15" s="112">
        <f t="shared" si="1"/>
        <v>0</v>
      </c>
      <c r="AJ15" s="112">
        <f t="shared" si="1"/>
        <v>0</v>
      </c>
      <c r="AK15" s="112">
        <f t="shared" si="1"/>
        <v>0</v>
      </c>
      <c r="AL15" s="62">
        <f t="shared" si="1"/>
        <v>5890.6031316522203</v>
      </c>
    </row>
    <row r="16" spans="1:38" x14ac:dyDescent="0.3">
      <c r="A16" s="4" t="s">
        <v>38</v>
      </c>
      <c r="B16" s="5"/>
      <c r="C16" s="64"/>
      <c r="D16" s="64"/>
      <c r="E16" s="64">
        <v>0</v>
      </c>
      <c r="F16" s="27">
        <f>$F15-F15</f>
        <v>0</v>
      </c>
      <c r="G16" s="27">
        <f t="shared" ref="G16:AK16" si="2">$F15-G15</f>
        <v>0</v>
      </c>
      <c r="H16" s="27">
        <f t="shared" si="2"/>
        <v>41.416634789497436</v>
      </c>
      <c r="I16" s="27">
        <f t="shared" si="2"/>
        <v>41.416634789497436</v>
      </c>
      <c r="J16" s="27">
        <f t="shared" si="2"/>
        <v>41.416634789497436</v>
      </c>
      <c r="K16" s="27">
        <f t="shared" si="2"/>
        <v>41.416634789497436</v>
      </c>
      <c r="L16" s="27">
        <f t="shared" si="2"/>
        <v>41.416634789497436</v>
      </c>
      <c r="M16" s="27">
        <f t="shared" si="2"/>
        <v>41.416634789497436</v>
      </c>
      <c r="N16" s="27">
        <f t="shared" si="2"/>
        <v>41.885564221876223</v>
      </c>
      <c r="O16" s="27">
        <f t="shared" si="2"/>
        <v>86.9863208295248</v>
      </c>
      <c r="P16" s="27">
        <f t="shared" si="2"/>
        <v>86.9863208295248</v>
      </c>
      <c r="Q16" s="27">
        <f t="shared" si="2"/>
        <v>86.9863208295248</v>
      </c>
      <c r="R16" s="27">
        <f t="shared" si="2"/>
        <v>86.9863208295248</v>
      </c>
      <c r="S16" s="27">
        <f t="shared" si="2"/>
        <v>86.9863208295248</v>
      </c>
      <c r="T16" s="27">
        <f t="shared" si="2"/>
        <v>154.74049481576569</v>
      </c>
      <c r="U16" s="27">
        <f t="shared" si="2"/>
        <v>154.74049481576569</v>
      </c>
      <c r="V16" s="27">
        <f t="shared" si="2"/>
        <v>154.74049481576569</v>
      </c>
      <c r="W16" s="27">
        <f t="shared" si="2"/>
        <v>154.74049481576569</v>
      </c>
      <c r="X16" s="27">
        <f t="shared" si="2"/>
        <v>280.10949481576563</v>
      </c>
      <c r="Y16" s="27">
        <f t="shared" si="2"/>
        <v>280.10949481576563</v>
      </c>
      <c r="Z16" s="27">
        <f t="shared" si="2"/>
        <v>280.10949481576563</v>
      </c>
      <c r="AA16" s="27">
        <f t="shared" si="2"/>
        <v>280.10949481576563</v>
      </c>
      <c r="AB16" s="27">
        <f t="shared" si="2"/>
        <v>280.10949481576563</v>
      </c>
      <c r="AC16" s="27">
        <f t="shared" si="2"/>
        <v>280.10949481576563</v>
      </c>
      <c r="AD16" s="27">
        <f t="shared" si="2"/>
        <v>356.62156227665446</v>
      </c>
      <c r="AE16" s="27">
        <f t="shared" si="2"/>
        <v>356.62156227665446</v>
      </c>
      <c r="AF16" s="27">
        <f t="shared" si="2"/>
        <v>356.62156227665446</v>
      </c>
      <c r="AG16" s="27">
        <f t="shared" si="2"/>
        <v>356.62156227665446</v>
      </c>
      <c r="AH16" s="27">
        <f t="shared" si="2"/>
        <v>356.62156227665446</v>
      </c>
      <c r="AI16" s="27">
        <f t="shared" si="2"/>
        <v>356.62156227665446</v>
      </c>
      <c r="AJ16" s="27">
        <f t="shared" si="2"/>
        <v>356.62156227665446</v>
      </c>
      <c r="AK16" s="27">
        <f t="shared" si="2"/>
        <v>356.62156227665446</v>
      </c>
      <c r="AL16" s="64"/>
    </row>
    <row r="17" spans="1:38" x14ac:dyDescent="0.3">
      <c r="A17" s="7" t="s">
        <v>3</v>
      </c>
      <c r="B17" s="24">
        <f>SUMPRODUCT(B6:B14,C6:C14)/C15</f>
        <v>17.330751219086618</v>
      </c>
    </row>
    <row r="18" spans="1:38" x14ac:dyDescent="0.3">
      <c r="A18" s="22"/>
    </row>
    <row r="19" spans="1:38" x14ac:dyDescent="0.3">
      <c r="A19" s="49" t="s">
        <v>264</v>
      </c>
    </row>
    <row r="20" spans="1:38" ht="15.75" customHeight="1" x14ac:dyDescent="0.3">
      <c r="A20" s="202" t="s">
        <v>2</v>
      </c>
      <c r="B20" s="202" t="s">
        <v>0</v>
      </c>
      <c r="C20" s="202" t="s">
        <v>60</v>
      </c>
      <c r="D20" s="202" t="s">
        <v>346</v>
      </c>
      <c r="E20" s="213" t="s">
        <v>61</v>
      </c>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08" t="s">
        <v>1</v>
      </c>
    </row>
    <row r="21" spans="1:38" x14ac:dyDescent="0.3">
      <c r="A21" s="203"/>
      <c r="B21" s="203"/>
      <c r="C21" s="203"/>
      <c r="D21" s="206"/>
      <c r="E21" s="1">
        <v>2018</v>
      </c>
      <c r="F21" s="1">
        <v>2019</v>
      </c>
      <c r="G21" s="1">
        <v>2020</v>
      </c>
      <c r="H21" s="1">
        <v>2021</v>
      </c>
      <c r="I21" s="1">
        <v>2022</v>
      </c>
      <c r="J21" s="1">
        <v>2023</v>
      </c>
      <c r="K21" s="1">
        <v>2024</v>
      </c>
      <c r="L21" s="1">
        <v>2025</v>
      </c>
      <c r="M21" s="1">
        <v>2026</v>
      </c>
      <c r="N21" s="1">
        <v>2027</v>
      </c>
      <c r="O21" s="1">
        <v>2028</v>
      </c>
      <c r="P21" s="1">
        <v>2029</v>
      </c>
      <c r="Q21" s="1">
        <v>2030</v>
      </c>
      <c r="R21" s="1">
        <v>2031</v>
      </c>
      <c r="S21" s="1">
        <v>2032</v>
      </c>
      <c r="T21" s="1">
        <v>2033</v>
      </c>
      <c r="U21" s="1">
        <v>2034</v>
      </c>
      <c r="V21" s="1">
        <v>2035</v>
      </c>
      <c r="W21" s="1">
        <v>2036</v>
      </c>
      <c r="X21" s="1">
        <v>2037</v>
      </c>
      <c r="Y21" s="1">
        <v>2038</v>
      </c>
      <c r="Z21" s="1">
        <v>2039</v>
      </c>
      <c r="AA21" s="1">
        <v>2040</v>
      </c>
      <c r="AB21" s="1">
        <v>2041</v>
      </c>
      <c r="AC21" s="1">
        <v>2042</v>
      </c>
      <c r="AD21" s="1">
        <v>2043</v>
      </c>
      <c r="AE21" s="1">
        <v>2044</v>
      </c>
      <c r="AF21" s="1">
        <v>2045</v>
      </c>
      <c r="AG21" s="1">
        <v>2046</v>
      </c>
      <c r="AH21" s="1">
        <v>2047</v>
      </c>
      <c r="AI21" s="1">
        <v>2048</v>
      </c>
      <c r="AJ21" s="1">
        <v>2049</v>
      </c>
      <c r="AK21" s="1">
        <v>2050</v>
      </c>
      <c r="AL21" s="209"/>
    </row>
    <row r="22" spans="1:38" x14ac:dyDescent="0.3">
      <c r="A22" s="10" t="s">
        <v>265</v>
      </c>
      <c r="B22" s="111">
        <v>18</v>
      </c>
      <c r="C22" s="104">
        <v>1385.2145459095095</v>
      </c>
      <c r="D22" s="174">
        <v>1</v>
      </c>
      <c r="E22" s="104">
        <v>1385.2145459095095</v>
      </c>
      <c r="F22" s="104">
        <v>1385.2145459095095</v>
      </c>
      <c r="G22" s="104">
        <v>1385.2145459095095</v>
      </c>
      <c r="H22" s="104">
        <v>1385.2145459095095</v>
      </c>
      <c r="I22" s="104">
        <v>1385.2145459095095</v>
      </c>
      <c r="J22" s="104">
        <v>1385.2145459095095</v>
      </c>
      <c r="K22" s="104">
        <v>437.49282627332747</v>
      </c>
      <c r="L22" s="104">
        <v>437.49282627332747</v>
      </c>
      <c r="M22" s="104">
        <v>437.49282627332747</v>
      </c>
      <c r="N22" s="104">
        <v>437.49282627332747</v>
      </c>
      <c r="O22" s="104">
        <v>437.49282627332747</v>
      </c>
      <c r="P22" s="104">
        <v>437.49282627332747</v>
      </c>
      <c r="Q22" s="104">
        <v>437.49282627332747</v>
      </c>
      <c r="R22" s="104">
        <v>437.49282627332747</v>
      </c>
      <c r="S22" s="104">
        <v>437.49282627332747</v>
      </c>
      <c r="T22" s="104">
        <v>437.49282627332747</v>
      </c>
      <c r="U22" s="104">
        <v>437.49282627332747</v>
      </c>
      <c r="V22" s="104">
        <v>437.49282627332747</v>
      </c>
      <c r="W22" s="104">
        <v>0</v>
      </c>
      <c r="X22" s="104">
        <v>0</v>
      </c>
      <c r="Y22" s="104">
        <v>0</v>
      </c>
      <c r="Z22" s="104">
        <v>0</v>
      </c>
      <c r="AA22" s="104">
        <v>0</v>
      </c>
      <c r="AB22" s="104">
        <v>0</v>
      </c>
      <c r="AC22" s="104">
        <v>0</v>
      </c>
      <c r="AD22" s="104">
        <v>0</v>
      </c>
      <c r="AE22" s="104">
        <v>0</v>
      </c>
      <c r="AF22" s="104">
        <v>0</v>
      </c>
      <c r="AG22" s="104">
        <v>0</v>
      </c>
      <c r="AH22" s="104">
        <v>0</v>
      </c>
      <c r="AI22" s="104">
        <v>0</v>
      </c>
      <c r="AJ22" s="104">
        <v>0</v>
      </c>
      <c r="AK22" s="104">
        <v>0</v>
      </c>
      <c r="AL22" s="59">
        <f>SUM(E22:AK22)</f>
        <v>13561.201190736998</v>
      </c>
    </row>
    <row r="23" spans="1:38" x14ac:dyDescent="0.3">
      <c r="A23" s="10" t="s">
        <v>266</v>
      </c>
      <c r="B23" s="111">
        <v>20</v>
      </c>
      <c r="C23" s="104">
        <v>1143.42</v>
      </c>
      <c r="D23" s="174">
        <v>1</v>
      </c>
      <c r="E23" s="104">
        <v>1143.42</v>
      </c>
      <c r="F23" s="104">
        <v>1143.42</v>
      </c>
      <c r="G23" s="104">
        <v>1143.42</v>
      </c>
      <c r="H23" s="104">
        <v>1143.42</v>
      </c>
      <c r="I23" s="104">
        <v>1143.42</v>
      </c>
      <c r="J23" s="104">
        <v>1143.42</v>
      </c>
      <c r="K23" s="104">
        <v>1143.42</v>
      </c>
      <c r="L23" s="104">
        <v>1143.42</v>
      </c>
      <c r="M23" s="104">
        <v>1143.42</v>
      </c>
      <c r="N23" s="104">
        <v>1143.42</v>
      </c>
      <c r="O23" s="104">
        <v>1143.42</v>
      </c>
      <c r="P23" s="104">
        <v>1143.42</v>
      </c>
      <c r="Q23" s="104">
        <v>1143.42</v>
      </c>
      <c r="R23" s="104">
        <v>1143.42</v>
      </c>
      <c r="S23" s="104">
        <v>1143.42</v>
      </c>
      <c r="T23" s="104">
        <v>1143.42</v>
      </c>
      <c r="U23" s="104">
        <v>1143.42</v>
      </c>
      <c r="V23" s="104">
        <v>1143.42</v>
      </c>
      <c r="W23" s="104">
        <v>1143.42</v>
      </c>
      <c r="X23" s="104">
        <v>1143.42</v>
      </c>
      <c r="Y23" s="104">
        <v>0</v>
      </c>
      <c r="Z23" s="104">
        <v>0</v>
      </c>
      <c r="AA23" s="104">
        <v>0</v>
      </c>
      <c r="AB23" s="104">
        <v>0</v>
      </c>
      <c r="AC23" s="104">
        <v>0</v>
      </c>
      <c r="AD23" s="104">
        <v>0</v>
      </c>
      <c r="AE23" s="104">
        <v>0</v>
      </c>
      <c r="AF23" s="104">
        <v>0</v>
      </c>
      <c r="AG23" s="104">
        <v>0</v>
      </c>
      <c r="AH23" s="104">
        <v>0</v>
      </c>
      <c r="AI23" s="104">
        <v>0</v>
      </c>
      <c r="AJ23" s="104">
        <v>0</v>
      </c>
      <c r="AK23" s="104">
        <v>0</v>
      </c>
      <c r="AL23" s="59">
        <f t="shared" ref="AL23:AL30" si="3">SUM(E23:AK23)</f>
        <v>22868.399999999994</v>
      </c>
    </row>
    <row r="24" spans="1:38" x14ac:dyDescent="0.3">
      <c r="A24" s="10" t="s">
        <v>267</v>
      </c>
      <c r="B24" s="111">
        <v>18</v>
      </c>
      <c r="C24" s="104">
        <v>1028.1551040064267</v>
      </c>
      <c r="D24" s="174">
        <v>1</v>
      </c>
      <c r="E24" s="104">
        <v>1028.1551040064267</v>
      </c>
      <c r="F24" s="104">
        <v>1028.1551040064267</v>
      </c>
      <c r="G24" s="104">
        <v>1028.1551040064267</v>
      </c>
      <c r="H24" s="104">
        <v>1028.1551040064267</v>
      </c>
      <c r="I24" s="104">
        <v>1028.1551040064267</v>
      </c>
      <c r="J24" s="104">
        <v>1028.1551040064267</v>
      </c>
      <c r="K24" s="104">
        <v>782.66204691108112</v>
      </c>
      <c r="L24" s="104">
        <v>782.66204691108112</v>
      </c>
      <c r="M24" s="104">
        <v>782.66204691108112</v>
      </c>
      <c r="N24" s="104">
        <v>782.66204691108112</v>
      </c>
      <c r="O24" s="104">
        <v>782.66204691108112</v>
      </c>
      <c r="P24" s="104">
        <v>782.66204691108112</v>
      </c>
      <c r="Q24" s="104">
        <v>782.66204691108112</v>
      </c>
      <c r="R24" s="104">
        <v>782.66204691108112</v>
      </c>
      <c r="S24" s="104">
        <v>782.66204691108112</v>
      </c>
      <c r="T24" s="104">
        <v>782.66204691108112</v>
      </c>
      <c r="U24" s="104">
        <v>782.66204691108112</v>
      </c>
      <c r="V24" s="104">
        <v>782.66204691108112</v>
      </c>
      <c r="W24" s="104">
        <v>0</v>
      </c>
      <c r="X24" s="104">
        <v>0</v>
      </c>
      <c r="Y24" s="104">
        <v>0</v>
      </c>
      <c r="Z24" s="104">
        <v>0</v>
      </c>
      <c r="AA24" s="104">
        <v>0</v>
      </c>
      <c r="AB24" s="104">
        <v>0</v>
      </c>
      <c r="AC24" s="104">
        <v>0</v>
      </c>
      <c r="AD24" s="104">
        <v>0</v>
      </c>
      <c r="AE24" s="104">
        <v>0</v>
      </c>
      <c r="AF24" s="104">
        <v>0</v>
      </c>
      <c r="AG24" s="104">
        <v>0</v>
      </c>
      <c r="AH24" s="104">
        <v>0</v>
      </c>
      <c r="AI24" s="104">
        <v>0</v>
      </c>
      <c r="AJ24" s="104">
        <v>0</v>
      </c>
      <c r="AK24" s="104">
        <v>0</v>
      </c>
      <c r="AL24" s="59">
        <f t="shared" si="3"/>
        <v>15560.875186971527</v>
      </c>
    </row>
    <row r="25" spans="1:38" x14ac:dyDescent="0.3">
      <c r="A25" s="10" t="s">
        <v>259</v>
      </c>
      <c r="B25" s="111">
        <v>10</v>
      </c>
      <c r="C25" s="104">
        <v>881.08014196494025</v>
      </c>
      <c r="D25" s="174">
        <v>1</v>
      </c>
      <c r="E25" s="104">
        <v>881.08014196494025</v>
      </c>
      <c r="F25" s="104">
        <v>881.08014196494025</v>
      </c>
      <c r="G25" s="104">
        <v>881.08014196494025</v>
      </c>
      <c r="H25" s="104">
        <v>202.84183628551588</v>
      </c>
      <c r="I25" s="104">
        <v>202.84183628551588</v>
      </c>
      <c r="J25" s="104">
        <v>202.84183628551588</v>
      </c>
      <c r="K25" s="104">
        <v>202.84183628551588</v>
      </c>
      <c r="L25" s="104">
        <v>202.84183628551588</v>
      </c>
      <c r="M25" s="104">
        <v>202.84183628551588</v>
      </c>
      <c r="N25" s="104">
        <v>202.84183628551588</v>
      </c>
      <c r="O25" s="104">
        <v>0</v>
      </c>
      <c r="P25" s="104">
        <v>0</v>
      </c>
      <c r="Q25" s="104">
        <v>0</v>
      </c>
      <c r="R25" s="104">
        <v>0</v>
      </c>
      <c r="S25" s="104">
        <v>0</v>
      </c>
      <c r="T25" s="104">
        <v>0</v>
      </c>
      <c r="U25" s="104">
        <v>0</v>
      </c>
      <c r="V25" s="104">
        <v>0</v>
      </c>
      <c r="W25" s="104">
        <v>0</v>
      </c>
      <c r="X25" s="104">
        <v>0</v>
      </c>
      <c r="Y25" s="104">
        <v>0</v>
      </c>
      <c r="Z25" s="104">
        <v>0</v>
      </c>
      <c r="AA25" s="104">
        <v>0</v>
      </c>
      <c r="AB25" s="104">
        <v>0</v>
      </c>
      <c r="AC25" s="104">
        <v>0</v>
      </c>
      <c r="AD25" s="104">
        <v>0</v>
      </c>
      <c r="AE25" s="104">
        <v>0</v>
      </c>
      <c r="AF25" s="104">
        <v>0</v>
      </c>
      <c r="AG25" s="104">
        <v>0</v>
      </c>
      <c r="AH25" s="104">
        <v>0</v>
      </c>
      <c r="AI25" s="104">
        <v>0</v>
      </c>
      <c r="AJ25" s="104">
        <v>0</v>
      </c>
      <c r="AK25" s="104">
        <v>0</v>
      </c>
      <c r="AL25" s="59">
        <f t="shared" si="3"/>
        <v>4063.1332798934322</v>
      </c>
    </row>
    <row r="26" spans="1:38" x14ac:dyDescent="0.3">
      <c r="A26" s="10" t="s">
        <v>255</v>
      </c>
      <c r="B26" s="111">
        <v>15</v>
      </c>
      <c r="C26" s="104">
        <v>747.43216467348782</v>
      </c>
      <c r="D26" s="174">
        <v>1</v>
      </c>
      <c r="E26" s="104">
        <v>747.43216467348782</v>
      </c>
      <c r="F26" s="104">
        <v>747.43216467348782</v>
      </c>
      <c r="G26" s="104">
        <v>747.43216467348782</v>
      </c>
      <c r="H26" s="104">
        <v>747.43216467348782</v>
      </c>
      <c r="I26" s="104">
        <v>747.43216467348782</v>
      </c>
      <c r="J26" s="104">
        <v>747.43216467348782</v>
      </c>
      <c r="K26" s="104">
        <v>747.43216467348782</v>
      </c>
      <c r="L26" s="104">
        <v>747.43216467348782</v>
      </c>
      <c r="M26" s="104">
        <v>747.43216467348782</v>
      </c>
      <c r="N26" s="104">
        <v>747.43216467348782</v>
      </c>
      <c r="O26" s="104">
        <v>747.43216467348782</v>
      </c>
      <c r="P26" s="104">
        <v>747.43216467348782</v>
      </c>
      <c r="Q26" s="104">
        <v>747.43216467348782</v>
      </c>
      <c r="R26" s="104">
        <v>747.43216467348782</v>
      </c>
      <c r="S26" s="104">
        <v>747.43216467348782</v>
      </c>
      <c r="T26" s="104">
        <v>0</v>
      </c>
      <c r="U26" s="104">
        <v>0</v>
      </c>
      <c r="V26" s="104">
        <v>0</v>
      </c>
      <c r="W26" s="104">
        <v>0</v>
      </c>
      <c r="X26" s="104">
        <v>0</v>
      </c>
      <c r="Y26" s="104">
        <v>0</v>
      </c>
      <c r="Z26" s="104">
        <v>0</v>
      </c>
      <c r="AA26" s="104">
        <v>0</v>
      </c>
      <c r="AB26" s="104">
        <v>0</v>
      </c>
      <c r="AC26" s="104">
        <v>0</v>
      </c>
      <c r="AD26" s="104">
        <v>0</v>
      </c>
      <c r="AE26" s="104">
        <v>0</v>
      </c>
      <c r="AF26" s="104">
        <v>0</v>
      </c>
      <c r="AG26" s="104">
        <v>0</v>
      </c>
      <c r="AH26" s="104">
        <v>0</v>
      </c>
      <c r="AI26" s="104">
        <v>0</v>
      </c>
      <c r="AJ26" s="104">
        <v>0</v>
      </c>
      <c r="AK26" s="104">
        <v>0</v>
      </c>
      <c r="AL26" s="59">
        <f t="shared" si="3"/>
        <v>11211.482470102317</v>
      </c>
    </row>
    <row r="27" spans="1:38" x14ac:dyDescent="0.3">
      <c r="A27" s="10" t="s">
        <v>254</v>
      </c>
      <c r="B27" s="111">
        <v>25</v>
      </c>
      <c r="C27" s="104">
        <v>999.19462367649646</v>
      </c>
      <c r="D27" s="174">
        <v>1</v>
      </c>
      <c r="E27" s="104">
        <v>999.19462367649646</v>
      </c>
      <c r="F27" s="104">
        <v>999.19462367649646</v>
      </c>
      <c r="G27" s="104">
        <v>999.19462367649646</v>
      </c>
      <c r="H27" s="104">
        <v>999.19462367649646</v>
      </c>
      <c r="I27" s="104">
        <v>999.19462367649646</v>
      </c>
      <c r="J27" s="104">
        <v>999.19462367649646</v>
      </c>
      <c r="K27" s="104">
        <v>999.19462367649646</v>
      </c>
      <c r="L27" s="104">
        <v>999.19462367649646</v>
      </c>
      <c r="M27" s="104">
        <v>999.19462367649646</v>
      </c>
      <c r="N27" s="104">
        <v>999.19462367649646</v>
      </c>
      <c r="O27" s="104">
        <v>999.19462367649646</v>
      </c>
      <c r="P27" s="104">
        <v>999.19462367649646</v>
      </c>
      <c r="Q27" s="104">
        <v>999.19462367649646</v>
      </c>
      <c r="R27" s="104">
        <v>999.19462367649646</v>
      </c>
      <c r="S27" s="104">
        <v>999.19462367649646</v>
      </c>
      <c r="T27" s="104">
        <v>999.19462367649646</v>
      </c>
      <c r="U27" s="104">
        <v>999.19462367649646</v>
      </c>
      <c r="V27" s="104">
        <v>999.19462367649646</v>
      </c>
      <c r="W27" s="104">
        <v>999.19462367649646</v>
      </c>
      <c r="X27" s="104">
        <v>999.19462367649646</v>
      </c>
      <c r="Y27" s="104">
        <v>999.19462367649646</v>
      </c>
      <c r="Z27" s="104">
        <v>999.19462367649646</v>
      </c>
      <c r="AA27" s="104">
        <v>999.19462367649646</v>
      </c>
      <c r="AB27" s="104">
        <v>999.19462367649646</v>
      </c>
      <c r="AC27" s="104">
        <v>999.19462367649646</v>
      </c>
      <c r="AD27" s="104">
        <v>0</v>
      </c>
      <c r="AE27" s="104">
        <v>0</v>
      </c>
      <c r="AF27" s="104">
        <v>0</v>
      </c>
      <c r="AG27" s="104">
        <v>0</v>
      </c>
      <c r="AH27" s="104">
        <v>0</v>
      </c>
      <c r="AI27" s="104">
        <v>0</v>
      </c>
      <c r="AJ27" s="104">
        <v>0</v>
      </c>
      <c r="AK27" s="104">
        <v>0</v>
      </c>
      <c r="AL27" s="59">
        <f t="shared" si="3"/>
        <v>24979.865591912407</v>
      </c>
    </row>
    <row r="28" spans="1:38" x14ac:dyDescent="0.3">
      <c r="A28" s="10" t="s">
        <v>164</v>
      </c>
      <c r="B28" s="111">
        <v>10</v>
      </c>
      <c r="C28" s="104">
        <v>520.44888467971361</v>
      </c>
      <c r="D28" s="174">
        <v>1</v>
      </c>
      <c r="E28" s="104">
        <v>520.44888467971361</v>
      </c>
      <c r="F28" s="104">
        <v>520.44888467971361</v>
      </c>
      <c r="G28" s="104">
        <v>520.44888467971361</v>
      </c>
      <c r="H28" s="104">
        <v>520.44888467971361</v>
      </c>
      <c r="I28" s="104">
        <v>520.44888467971361</v>
      </c>
      <c r="J28" s="104">
        <v>520.44888467971361</v>
      </c>
      <c r="K28" s="104">
        <v>520.44888467971361</v>
      </c>
      <c r="L28" s="104">
        <v>520.44888467971361</v>
      </c>
      <c r="M28" s="104">
        <v>520.44888467971361</v>
      </c>
      <c r="N28" s="104">
        <v>520.44888467971361</v>
      </c>
      <c r="O28" s="104">
        <v>0</v>
      </c>
      <c r="P28" s="104">
        <v>0</v>
      </c>
      <c r="Q28" s="104">
        <v>0</v>
      </c>
      <c r="R28" s="104">
        <v>0</v>
      </c>
      <c r="S28" s="104">
        <v>0</v>
      </c>
      <c r="T28" s="104">
        <v>0</v>
      </c>
      <c r="U28" s="104">
        <v>0</v>
      </c>
      <c r="V28" s="104">
        <v>0</v>
      </c>
      <c r="W28" s="104">
        <v>0</v>
      </c>
      <c r="X28" s="104">
        <v>0</v>
      </c>
      <c r="Y28" s="104">
        <v>0</v>
      </c>
      <c r="Z28" s="104">
        <v>0</v>
      </c>
      <c r="AA28" s="104">
        <v>0</v>
      </c>
      <c r="AB28" s="104">
        <v>0</v>
      </c>
      <c r="AC28" s="104">
        <v>0</v>
      </c>
      <c r="AD28" s="104">
        <v>0</v>
      </c>
      <c r="AE28" s="104">
        <v>0</v>
      </c>
      <c r="AF28" s="104">
        <v>0</v>
      </c>
      <c r="AG28" s="104">
        <v>0</v>
      </c>
      <c r="AH28" s="104">
        <v>0</v>
      </c>
      <c r="AI28" s="104">
        <v>0</v>
      </c>
      <c r="AJ28" s="104">
        <v>0</v>
      </c>
      <c r="AK28" s="104">
        <v>0</v>
      </c>
      <c r="AL28" s="59">
        <f t="shared" si="3"/>
        <v>5204.4888467971368</v>
      </c>
    </row>
    <row r="29" spans="1:38" x14ac:dyDescent="0.3">
      <c r="A29" s="10" t="s">
        <v>262</v>
      </c>
      <c r="B29" s="111">
        <v>10</v>
      </c>
      <c r="C29" s="104">
        <v>495.88498100160007</v>
      </c>
      <c r="D29" s="174">
        <v>1</v>
      </c>
      <c r="E29" s="104">
        <v>495.88498100160007</v>
      </c>
      <c r="F29" s="104">
        <v>495.88498100160007</v>
      </c>
      <c r="G29" s="104">
        <v>495.88498100160007</v>
      </c>
      <c r="H29" s="104">
        <v>495.88498100160007</v>
      </c>
      <c r="I29" s="104">
        <v>495.88498100160007</v>
      </c>
      <c r="J29" s="104">
        <v>495.88498100160007</v>
      </c>
      <c r="K29" s="104">
        <v>495.88498100160007</v>
      </c>
      <c r="L29" s="104">
        <v>495.88498100160007</v>
      </c>
      <c r="M29" s="104">
        <v>495.88498100160007</v>
      </c>
      <c r="N29" s="104">
        <v>495.88498100160007</v>
      </c>
      <c r="O29" s="104">
        <v>0</v>
      </c>
      <c r="P29" s="104">
        <v>0</v>
      </c>
      <c r="Q29" s="104">
        <v>0</v>
      </c>
      <c r="R29" s="104">
        <v>0</v>
      </c>
      <c r="S29" s="104">
        <v>0</v>
      </c>
      <c r="T29" s="104">
        <v>0</v>
      </c>
      <c r="U29" s="104">
        <v>0</v>
      </c>
      <c r="V29" s="104">
        <v>0</v>
      </c>
      <c r="W29" s="104">
        <v>0</v>
      </c>
      <c r="X29" s="104">
        <v>0</v>
      </c>
      <c r="Y29" s="104">
        <v>0</v>
      </c>
      <c r="Z29" s="104">
        <v>0</v>
      </c>
      <c r="AA29" s="104">
        <v>0</v>
      </c>
      <c r="AB29" s="104">
        <v>0</v>
      </c>
      <c r="AC29" s="104">
        <v>0</v>
      </c>
      <c r="AD29" s="104">
        <v>0</v>
      </c>
      <c r="AE29" s="104">
        <v>0</v>
      </c>
      <c r="AF29" s="104">
        <v>0</v>
      </c>
      <c r="AG29" s="104">
        <v>0</v>
      </c>
      <c r="AH29" s="104">
        <v>0</v>
      </c>
      <c r="AI29" s="104">
        <v>0</v>
      </c>
      <c r="AJ29" s="104">
        <v>0</v>
      </c>
      <c r="AK29" s="104">
        <v>0</v>
      </c>
      <c r="AL29" s="59">
        <f t="shared" si="3"/>
        <v>4958.8498100160004</v>
      </c>
    </row>
    <row r="30" spans="1:38" x14ac:dyDescent="0.3">
      <c r="A30" s="10" t="s">
        <v>268</v>
      </c>
      <c r="B30" s="111">
        <v>25</v>
      </c>
      <c r="C30" s="104">
        <v>211.97477020188958</v>
      </c>
      <c r="D30" s="174">
        <v>1</v>
      </c>
      <c r="E30" s="104">
        <v>211.97477020188958</v>
      </c>
      <c r="F30" s="104">
        <v>211.97477020188958</v>
      </c>
      <c r="G30" s="104">
        <v>211.97477020188958</v>
      </c>
      <c r="H30" s="104">
        <v>211.97477020188958</v>
      </c>
      <c r="I30" s="104">
        <v>211.97477020188958</v>
      </c>
      <c r="J30" s="104">
        <v>211.97477020188958</v>
      </c>
      <c r="K30" s="104">
        <v>211.97477020188958</v>
      </c>
      <c r="L30" s="104">
        <v>211.97477020188958</v>
      </c>
      <c r="M30" s="104">
        <v>211.97477020188958</v>
      </c>
      <c r="N30" s="104">
        <v>211.97477020188958</v>
      </c>
      <c r="O30" s="104">
        <v>211.97477020188958</v>
      </c>
      <c r="P30" s="104">
        <v>211.97477020188958</v>
      </c>
      <c r="Q30" s="104">
        <v>211.97477020188958</v>
      </c>
      <c r="R30" s="104">
        <v>211.97477020188958</v>
      </c>
      <c r="S30" s="104">
        <v>211.97477020188958</v>
      </c>
      <c r="T30" s="104">
        <v>211.97477020188958</v>
      </c>
      <c r="U30" s="104">
        <v>211.97477020188958</v>
      </c>
      <c r="V30" s="104">
        <v>211.97477020188958</v>
      </c>
      <c r="W30" s="104">
        <v>211.97477020188958</v>
      </c>
      <c r="X30" s="104">
        <v>211.97477020188958</v>
      </c>
      <c r="Y30" s="104">
        <v>211.97477020188958</v>
      </c>
      <c r="Z30" s="104">
        <v>211.97477020188958</v>
      </c>
      <c r="AA30" s="104">
        <v>211.97477020188958</v>
      </c>
      <c r="AB30" s="104">
        <v>211.97477020188958</v>
      </c>
      <c r="AC30" s="104">
        <v>211.97477020188958</v>
      </c>
      <c r="AD30" s="104">
        <v>0</v>
      </c>
      <c r="AE30" s="104">
        <v>0</v>
      </c>
      <c r="AF30" s="104">
        <v>0</v>
      </c>
      <c r="AG30" s="104">
        <v>0</v>
      </c>
      <c r="AH30" s="104">
        <v>0</v>
      </c>
      <c r="AI30" s="104">
        <v>0</v>
      </c>
      <c r="AJ30" s="104">
        <v>0</v>
      </c>
      <c r="AK30" s="104">
        <v>0</v>
      </c>
      <c r="AL30" s="59">
        <f t="shared" si="3"/>
        <v>5299.3692550472379</v>
      </c>
    </row>
    <row r="31" spans="1:38" x14ac:dyDescent="0.3">
      <c r="A31" s="10" t="s">
        <v>269</v>
      </c>
      <c r="B31" s="111">
        <v>20</v>
      </c>
      <c r="C31" s="104">
        <v>157.59712850302023</v>
      </c>
      <c r="D31" s="174">
        <v>1</v>
      </c>
      <c r="E31" s="104">
        <v>144.3306</v>
      </c>
      <c r="F31" s="104">
        <v>144.3306</v>
      </c>
      <c r="G31" s="104">
        <v>144.3306</v>
      </c>
      <c r="H31" s="104">
        <v>144.3306</v>
      </c>
      <c r="I31" s="104">
        <v>144.3306</v>
      </c>
      <c r="J31" s="104">
        <v>144.3306</v>
      </c>
      <c r="K31" s="104">
        <v>144.3306</v>
      </c>
      <c r="L31" s="104">
        <v>144.3306</v>
      </c>
      <c r="M31" s="104">
        <v>144.3306</v>
      </c>
      <c r="N31" s="104">
        <v>144.3306</v>
      </c>
      <c r="O31" s="104">
        <v>144.3306</v>
      </c>
      <c r="P31" s="104">
        <v>144.3306</v>
      </c>
      <c r="Q31" s="104">
        <v>144.3306</v>
      </c>
      <c r="R31" s="104">
        <v>144.3306</v>
      </c>
      <c r="S31" s="104">
        <v>144.3306</v>
      </c>
      <c r="T31" s="104">
        <v>144.3306</v>
      </c>
      <c r="U31" s="104">
        <v>144.3306</v>
      </c>
      <c r="V31" s="104">
        <v>144.3306</v>
      </c>
      <c r="W31" s="104">
        <v>144.3306</v>
      </c>
      <c r="X31" s="104">
        <v>144.3306</v>
      </c>
      <c r="Y31" s="104">
        <v>0</v>
      </c>
      <c r="Z31" s="104">
        <v>0</v>
      </c>
      <c r="AA31" s="104">
        <v>0</v>
      </c>
      <c r="AB31" s="104">
        <v>0</v>
      </c>
      <c r="AC31" s="104">
        <v>0</v>
      </c>
      <c r="AD31" s="104">
        <v>0</v>
      </c>
      <c r="AE31" s="104">
        <v>0</v>
      </c>
      <c r="AF31" s="104">
        <v>0</v>
      </c>
      <c r="AG31" s="104">
        <v>0</v>
      </c>
      <c r="AH31" s="104">
        <v>0</v>
      </c>
      <c r="AI31" s="104">
        <v>0</v>
      </c>
      <c r="AJ31" s="104">
        <v>0</v>
      </c>
      <c r="AK31" s="104">
        <v>0</v>
      </c>
      <c r="AL31" s="59">
        <f t="shared" ref="AL31:AL37" si="4">SUM(E31:AK31)</f>
        <v>2886.612000000001</v>
      </c>
    </row>
    <row r="32" spans="1:38" x14ac:dyDescent="0.3">
      <c r="A32" s="10" t="s">
        <v>270</v>
      </c>
      <c r="B32" s="111">
        <v>7</v>
      </c>
      <c r="C32" s="104">
        <v>144.3306</v>
      </c>
      <c r="D32" s="174">
        <v>1</v>
      </c>
      <c r="E32" s="104">
        <v>140.18137347037097</v>
      </c>
      <c r="F32" s="104">
        <v>140.18137347037097</v>
      </c>
      <c r="G32" s="104">
        <v>140.18137347037097</v>
      </c>
      <c r="H32" s="104">
        <v>140.18137347037097</v>
      </c>
      <c r="I32" s="104">
        <v>140.18137347037097</v>
      </c>
      <c r="J32" s="104">
        <v>140.18137347037097</v>
      </c>
      <c r="K32" s="104">
        <v>140.18137347037097</v>
      </c>
      <c r="L32" s="104">
        <v>0</v>
      </c>
      <c r="M32" s="104">
        <v>0</v>
      </c>
      <c r="N32" s="104">
        <v>0</v>
      </c>
      <c r="O32" s="104">
        <v>0</v>
      </c>
      <c r="P32" s="104">
        <v>0</v>
      </c>
      <c r="Q32" s="104">
        <v>0</v>
      </c>
      <c r="R32" s="104">
        <v>0</v>
      </c>
      <c r="S32" s="104">
        <v>0</v>
      </c>
      <c r="T32" s="104">
        <v>0</v>
      </c>
      <c r="U32" s="104">
        <v>0</v>
      </c>
      <c r="V32" s="104">
        <v>0</v>
      </c>
      <c r="W32" s="104">
        <v>0</v>
      </c>
      <c r="X32" s="104">
        <v>0</v>
      </c>
      <c r="Y32" s="104">
        <v>0</v>
      </c>
      <c r="Z32" s="104">
        <v>0</v>
      </c>
      <c r="AA32" s="104">
        <v>0</v>
      </c>
      <c r="AB32" s="104">
        <v>0</v>
      </c>
      <c r="AC32" s="104">
        <v>0</v>
      </c>
      <c r="AD32" s="104">
        <v>0</v>
      </c>
      <c r="AE32" s="104">
        <v>0</v>
      </c>
      <c r="AF32" s="104">
        <v>0</v>
      </c>
      <c r="AG32" s="104">
        <v>0</v>
      </c>
      <c r="AH32" s="104">
        <v>0</v>
      </c>
      <c r="AI32" s="104">
        <v>0</v>
      </c>
      <c r="AJ32" s="104">
        <v>0</v>
      </c>
      <c r="AK32" s="104">
        <v>0</v>
      </c>
      <c r="AL32" s="59">
        <f t="shared" si="4"/>
        <v>981.26961429259688</v>
      </c>
    </row>
    <row r="33" spans="1:38" x14ac:dyDescent="0.3">
      <c r="A33" s="10" t="s">
        <v>260</v>
      </c>
      <c r="B33" s="111">
        <v>25</v>
      </c>
      <c r="C33" s="104">
        <v>140.18137347037097</v>
      </c>
      <c r="D33" s="174">
        <v>1</v>
      </c>
      <c r="E33" s="104">
        <v>64.944662210721475</v>
      </c>
      <c r="F33" s="104">
        <v>64.944662210721475</v>
      </c>
      <c r="G33" s="104">
        <v>64.944662210721475</v>
      </c>
      <c r="H33" s="104">
        <v>64.944662210721475</v>
      </c>
      <c r="I33" s="104">
        <v>64.944662210721475</v>
      </c>
      <c r="J33" s="104">
        <v>64.944662210721475</v>
      </c>
      <c r="K33" s="104">
        <v>64.944662210721475</v>
      </c>
      <c r="L33" s="104">
        <v>64.944662210721475</v>
      </c>
      <c r="M33" s="104">
        <v>64.944662210721475</v>
      </c>
      <c r="N33" s="104">
        <v>64.944662210721475</v>
      </c>
      <c r="O33" s="104">
        <v>64.944662210721475</v>
      </c>
      <c r="P33" s="104">
        <v>64.944662210721475</v>
      </c>
      <c r="Q33" s="104">
        <v>64.944662210721475</v>
      </c>
      <c r="R33" s="104">
        <v>64.944662210721475</v>
      </c>
      <c r="S33" s="104">
        <v>64.944662210721475</v>
      </c>
      <c r="T33" s="104">
        <v>64.944662210721475</v>
      </c>
      <c r="U33" s="104">
        <v>64.944662210721475</v>
      </c>
      <c r="V33" s="104">
        <v>64.944662210721475</v>
      </c>
      <c r="W33" s="104">
        <v>64.944662210721475</v>
      </c>
      <c r="X33" s="104">
        <v>64.944662210721475</v>
      </c>
      <c r="Y33" s="104">
        <v>64.944662210721475</v>
      </c>
      <c r="Z33" s="104">
        <v>64.944662210721475</v>
      </c>
      <c r="AA33" s="104">
        <v>64.944662210721475</v>
      </c>
      <c r="AB33" s="104">
        <v>64.944662210721475</v>
      </c>
      <c r="AC33" s="104">
        <v>64.944662210721475</v>
      </c>
      <c r="AD33" s="104">
        <v>0</v>
      </c>
      <c r="AE33" s="104">
        <v>0</v>
      </c>
      <c r="AF33" s="104">
        <v>0</v>
      </c>
      <c r="AG33" s="104">
        <v>0</v>
      </c>
      <c r="AH33" s="104">
        <v>0</v>
      </c>
      <c r="AI33" s="104">
        <v>0</v>
      </c>
      <c r="AJ33" s="104">
        <v>0</v>
      </c>
      <c r="AK33" s="104">
        <v>0</v>
      </c>
      <c r="AL33" s="59">
        <f t="shared" si="4"/>
        <v>1623.6165552680363</v>
      </c>
    </row>
    <row r="34" spans="1:38" x14ac:dyDescent="0.3">
      <c r="A34" s="10" t="s">
        <v>271</v>
      </c>
      <c r="B34" s="111">
        <v>25</v>
      </c>
      <c r="C34" s="104">
        <v>64.944662210721475</v>
      </c>
      <c r="D34" s="174">
        <v>1</v>
      </c>
      <c r="E34" s="104">
        <v>29.009534399999996</v>
      </c>
      <c r="F34" s="104">
        <v>29.009534399999996</v>
      </c>
      <c r="G34" s="104">
        <v>29.009534399999996</v>
      </c>
      <c r="H34" s="104">
        <v>29.009534399999996</v>
      </c>
      <c r="I34" s="104">
        <v>29.009534399999996</v>
      </c>
      <c r="J34" s="104">
        <v>29.009534399999996</v>
      </c>
      <c r="K34" s="104">
        <v>29.009534399999996</v>
      </c>
      <c r="L34" s="104">
        <v>29.009534399999996</v>
      </c>
      <c r="M34" s="104">
        <v>29.009534399999996</v>
      </c>
      <c r="N34" s="104">
        <v>29.009534399999996</v>
      </c>
      <c r="O34" s="104">
        <v>29.009534399999996</v>
      </c>
      <c r="P34" s="104">
        <v>29.009534399999996</v>
      </c>
      <c r="Q34" s="104">
        <v>29.009534399999996</v>
      </c>
      <c r="R34" s="104">
        <v>29.009534399999996</v>
      </c>
      <c r="S34" s="104">
        <v>29.009534399999996</v>
      </c>
      <c r="T34" s="104">
        <v>29.009534399999996</v>
      </c>
      <c r="U34" s="104">
        <v>29.009534399999996</v>
      </c>
      <c r="V34" s="104">
        <v>29.009534399999996</v>
      </c>
      <c r="W34" s="104">
        <v>29.009534399999996</v>
      </c>
      <c r="X34" s="104">
        <v>29.009534399999996</v>
      </c>
      <c r="Y34" s="104">
        <v>29.009534399999996</v>
      </c>
      <c r="Z34" s="104">
        <v>29.009534399999996</v>
      </c>
      <c r="AA34" s="104">
        <v>29.009534399999996</v>
      </c>
      <c r="AB34" s="104">
        <v>29.009534399999996</v>
      </c>
      <c r="AC34" s="104">
        <v>29.009534399999996</v>
      </c>
      <c r="AD34" s="104">
        <v>0</v>
      </c>
      <c r="AE34" s="104">
        <v>0</v>
      </c>
      <c r="AF34" s="104">
        <v>0</v>
      </c>
      <c r="AG34" s="104">
        <v>0</v>
      </c>
      <c r="AH34" s="104">
        <v>0</v>
      </c>
      <c r="AI34" s="104">
        <v>0</v>
      </c>
      <c r="AJ34" s="104">
        <v>0</v>
      </c>
      <c r="AK34" s="104">
        <v>0</v>
      </c>
      <c r="AL34" s="59">
        <f t="shared" si="4"/>
        <v>725.23836000000006</v>
      </c>
    </row>
    <row r="35" spans="1:38" x14ac:dyDescent="0.3">
      <c r="A35" s="10" t="s">
        <v>165</v>
      </c>
      <c r="B35" s="111">
        <v>18</v>
      </c>
      <c r="C35" s="104">
        <v>39.800588283434479</v>
      </c>
      <c r="D35" s="174">
        <v>1</v>
      </c>
      <c r="E35" s="104">
        <v>5.0796535358800012</v>
      </c>
      <c r="F35" s="104">
        <v>5.0796535358800012</v>
      </c>
      <c r="G35" s="104">
        <v>5.0796535358800012</v>
      </c>
      <c r="H35" s="104">
        <v>5.0796535358800012</v>
      </c>
      <c r="I35" s="104">
        <v>5.0796535358800012</v>
      </c>
      <c r="J35" s="104">
        <v>5.0796535358800012</v>
      </c>
      <c r="K35" s="104">
        <v>37.192980310012558</v>
      </c>
      <c r="L35" s="104">
        <v>37.192980310012558</v>
      </c>
      <c r="M35" s="104">
        <v>37.192980310012558</v>
      </c>
      <c r="N35" s="104">
        <v>37.192980310012558</v>
      </c>
      <c r="O35" s="104">
        <v>37.192980310012558</v>
      </c>
      <c r="P35" s="104">
        <v>37.192980310012558</v>
      </c>
      <c r="Q35" s="104">
        <v>37.192980310012558</v>
      </c>
      <c r="R35" s="104">
        <v>37.192980310012558</v>
      </c>
      <c r="S35" s="104">
        <v>37.192980310012558</v>
      </c>
      <c r="T35" s="104">
        <v>37.192980310012558</v>
      </c>
      <c r="U35" s="104">
        <v>37.192980310012558</v>
      </c>
      <c r="V35" s="104">
        <v>37.192980310012558</v>
      </c>
      <c r="W35" s="104">
        <v>0</v>
      </c>
      <c r="X35" s="104">
        <v>0</v>
      </c>
      <c r="Y35" s="104">
        <v>0</v>
      </c>
      <c r="Z35" s="104">
        <v>0</v>
      </c>
      <c r="AA35" s="104">
        <v>0</v>
      </c>
      <c r="AB35" s="104">
        <v>0</v>
      </c>
      <c r="AC35" s="104">
        <v>0</v>
      </c>
      <c r="AD35" s="104">
        <v>0</v>
      </c>
      <c r="AE35" s="104">
        <v>0</v>
      </c>
      <c r="AF35" s="104">
        <v>0</v>
      </c>
      <c r="AG35" s="104">
        <v>0</v>
      </c>
      <c r="AH35" s="104">
        <v>0</v>
      </c>
      <c r="AI35" s="104">
        <v>0</v>
      </c>
      <c r="AJ35" s="104">
        <v>0</v>
      </c>
      <c r="AK35" s="104">
        <v>0</v>
      </c>
      <c r="AL35" s="59">
        <f t="shared" si="4"/>
        <v>476.79368493543069</v>
      </c>
    </row>
    <row r="36" spans="1:38" x14ac:dyDescent="0.3">
      <c r="A36" s="10" t="s">
        <v>272</v>
      </c>
      <c r="B36" s="111">
        <v>6.1</v>
      </c>
      <c r="C36" s="104">
        <v>29.009534399999996</v>
      </c>
      <c r="D36" s="174">
        <v>1</v>
      </c>
      <c r="E36" s="104">
        <v>157.59712850302023</v>
      </c>
      <c r="F36" s="104">
        <v>157.59712850302023</v>
      </c>
      <c r="G36" s="104">
        <v>157.59712850302023</v>
      </c>
      <c r="H36" s="104">
        <v>10.3528927062</v>
      </c>
      <c r="I36" s="104">
        <v>10.3528927062</v>
      </c>
      <c r="J36" s="104">
        <v>10.3528927062</v>
      </c>
      <c r="K36" s="104">
        <v>1.0352892706199963</v>
      </c>
      <c r="L36" s="104">
        <v>0</v>
      </c>
      <c r="M36" s="104">
        <v>0</v>
      </c>
      <c r="N36" s="104">
        <v>0</v>
      </c>
      <c r="O36" s="104">
        <v>0</v>
      </c>
      <c r="P36" s="104">
        <v>0</v>
      </c>
      <c r="Q36" s="104">
        <v>0</v>
      </c>
      <c r="R36" s="104">
        <v>0</v>
      </c>
      <c r="S36" s="104">
        <v>0</v>
      </c>
      <c r="T36" s="104">
        <v>0</v>
      </c>
      <c r="U36" s="104">
        <v>0</v>
      </c>
      <c r="V36" s="104">
        <v>0</v>
      </c>
      <c r="W36" s="104">
        <v>0</v>
      </c>
      <c r="X36" s="104">
        <v>0</v>
      </c>
      <c r="Y36" s="104">
        <v>0</v>
      </c>
      <c r="Z36" s="104">
        <v>0</v>
      </c>
      <c r="AA36" s="104">
        <v>0</v>
      </c>
      <c r="AB36" s="104">
        <v>0</v>
      </c>
      <c r="AC36" s="104">
        <v>0</v>
      </c>
      <c r="AD36" s="104">
        <v>0</v>
      </c>
      <c r="AE36" s="104">
        <v>0</v>
      </c>
      <c r="AF36" s="104">
        <v>0</v>
      </c>
      <c r="AG36" s="104">
        <v>0</v>
      </c>
      <c r="AH36" s="104">
        <v>0</v>
      </c>
      <c r="AI36" s="104">
        <v>0</v>
      </c>
      <c r="AJ36" s="104">
        <v>0</v>
      </c>
      <c r="AK36" s="104">
        <v>0</v>
      </c>
      <c r="AL36" s="59">
        <f t="shared" si="4"/>
        <v>504.8853528982807</v>
      </c>
    </row>
    <row r="37" spans="1:38" x14ac:dyDescent="0.3">
      <c r="A37" s="10" t="s">
        <v>217</v>
      </c>
      <c r="B37" s="111">
        <v>10</v>
      </c>
      <c r="C37" s="104">
        <v>18.037797236229718</v>
      </c>
      <c r="D37" s="174">
        <v>1</v>
      </c>
      <c r="E37" s="104">
        <v>18.037797236229718</v>
      </c>
      <c r="F37" s="104">
        <v>18.037797236229718</v>
      </c>
      <c r="G37" s="104">
        <v>18.037797236229718</v>
      </c>
      <c r="H37" s="104">
        <v>18.037797236229718</v>
      </c>
      <c r="I37" s="104">
        <v>18.037797236229718</v>
      </c>
      <c r="J37" s="104">
        <v>18.037797236229718</v>
      </c>
      <c r="K37" s="104">
        <v>18.037797236229718</v>
      </c>
      <c r="L37" s="104">
        <v>18.037797236229718</v>
      </c>
      <c r="M37" s="104">
        <v>18.037797236229718</v>
      </c>
      <c r="N37" s="104">
        <v>18.037797236229718</v>
      </c>
      <c r="O37" s="104">
        <v>0</v>
      </c>
      <c r="P37" s="104">
        <v>0</v>
      </c>
      <c r="Q37" s="104">
        <v>0</v>
      </c>
      <c r="R37" s="104">
        <v>0</v>
      </c>
      <c r="S37" s="104">
        <v>0</v>
      </c>
      <c r="T37" s="104">
        <v>0</v>
      </c>
      <c r="U37" s="104">
        <v>0</v>
      </c>
      <c r="V37" s="104">
        <v>0</v>
      </c>
      <c r="W37" s="104">
        <v>0</v>
      </c>
      <c r="X37" s="104">
        <v>0</v>
      </c>
      <c r="Y37" s="104">
        <v>0</v>
      </c>
      <c r="Z37" s="104">
        <v>0</v>
      </c>
      <c r="AA37" s="104">
        <v>0</v>
      </c>
      <c r="AB37" s="104">
        <v>0</v>
      </c>
      <c r="AC37" s="104">
        <v>0</v>
      </c>
      <c r="AD37" s="104">
        <v>0</v>
      </c>
      <c r="AE37" s="104">
        <v>0</v>
      </c>
      <c r="AF37" s="104">
        <v>0</v>
      </c>
      <c r="AG37" s="104">
        <v>0</v>
      </c>
      <c r="AH37" s="104">
        <v>0</v>
      </c>
      <c r="AI37" s="104">
        <v>0</v>
      </c>
      <c r="AJ37" s="104">
        <v>0</v>
      </c>
      <c r="AK37" s="104">
        <v>0</v>
      </c>
      <c r="AL37" s="59">
        <f t="shared" si="4"/>
        <v>180.37797236229719</v>
      </c>
    </row>
    <row r="38" spans="1:38" x14ac:dyDescent="0.3">
      <c r="A38" s="10" t="s">
        <v>258</v>
      </c>
      <c r="B38" s="111">
        <v>19</v>
      </c>
      <c r="C38" s="104">
        <v>10.809199999999999</v>
      </c>
      <c r="D38" s="174">
        <v>1</v>
      </c>
      <c r="E38" s="104">
        <v>39.800588283434479</v>
      </c>
      <c r="F38" s="104">
        <v>39.800588283434479</v>
      </c>
      <c r="G38" s="104">
        <v>39.800588283434479</v>
      </c>
      <c r="H38" s="104">
        <v>39.800588283434479</v>
      </c>
      <c r="I38" s="104">
        <v>39.800588283434479</v>
      </c>
      <c r="J38" s="104">
        <v>39.800588283434479</v>
      </c>
      <c r="K38" s="104">
        <v>39.800588283434479</v>
      </c>
      <c r="L38" s="104">
        <v>39.800588283434479</v>
      </c>
      <c r="M38" s="104">
        <v>39.800588283434479</v>
      </c>
      <c r="N38" s="104">
        <v>39.800588283434479</v>
      </c>
      <c r="O38" s="104">
        <v>39.800588283434479</v>
      </c>
      <c r="P38" s="104">
        <v>39.800588283434479</v>
      </c>
      <c r="Q38" s="104">
        <v>39.800588283434479</v>
      </c>
      <c r="R38" s="104">
        <v>39.800588283434479</v>
      </c>
      <c r="S38" s="104">
        <v>39.800588283434479</v>
      </c>
      <c r="T38" s="104">
        <v>39.800588283434479</v>
      </c>
      <c r="U38" s="104">
        <v>39.800588283434479</v>
      </c>
      <c r="V38" s="104">
        <v>39.800588283434479</v>
      </c>
      <c r="W38" s="104">
        <v>39.800588283434479</v>
      </c>
      <c r="X38" s="104">
        <v>0</v>
      </c>
      <c r="Y38" s="104">
        <v>0</v>
      </c>
      <c r="Z38" s="104">
        <v>0</v>
      </c>
      <c r="AA38" s="104">
        <v>0</v>
      </c>
      <c r="AB38" s="104">
        <v>0</v>
      </c>
      <c r="AC38" s="104">
        <v>0</v>
      </c>
      <c r="AD38" s="104">
        <v>0</v>
      </c>
      <c r="AE38" s="104">
        <v>0</v>
      </c>
      <c r="AF38" s="104">
        <v>0</v>
      </c>
      <c r="AG38" s="104">
        <v>0</v>
      </c>
      <c r="AH38" s="104">
        <v>0</v>
      </c>
      <c r="AI38" s="104">
        <v>0</v>
      </c>
      <c r="AJ38" s="104">
        <v>0</v>
      </c>
      <c r="AK38" s="104">
        <v>0</v>
      </c>
      <c r="AL38" s="59">
        <f t="shared" ref="AL38:AL43" si="5">SUM(E38:AK38)</f>
        <v>756.2111773852555</v>
      </c>
    </row>
    <row r="39" spans="1:38" x14ac:dyDescent="0.3">
      <c r="A39" s="10" t="s">
        <v>216</v>
      </c>
      <c r="B39" s="111">
        <v>9</v>
      </c>
      <c r="C39" s="104">
        <v>5.3474888006535695</v>
      </c>
      <c r="D39" s="174">
        <v>1</v>
      </c>
      <c r="E39" s="104">
        <v>10.809199999999999</v>
      </c>
      <c r="F39" s="104">
        <v>10.809199999999999</v>
      </c>
      <c r="G39" s="104">
        <v>10.809199999999999</v>
      </c>
      <c r="H39" s="104">
        <v>10.809199999999999</v>
      </c>
      <c r="I39" s="104">
        <v>10.809199999999999</v>
      </c>
      <c r="J39" s="104">
        <v>10.809199999999999</v>
      </c>
      <c r="K39" s="104">
        <v>10.809199999999999</v>
      </c>
      <c r="L39" s="104">
        <v>10.809199999999999</v>
      </c>
      <c r="M39" s="104">
        <v>10.809199999999999</v>
      </c>
      <c r="N39" s="104">
        <v>0</v>
      </c>
      <c r="O39" s="104">
        <v>0</v>
      </c>
      <c r="P39" s="104">
        <v>0</v>
      </c>
      <c r="Q39" s="104">
        <v>0</v>
      </c>
      <c r="R39" s="104">
        <v>0</v>
      </c>
      <c r="S39" s="104">
        <v>0</v>
      </c>
      <c r="T39" s="104">
        <v>0</v>
      </c>
      <c r="U39" s="104">
        <v>0</v>
      </c>
      <c r="V39" s="104">
        <v>0</v>
      </c>
      <c r="W39" s="104">
        <v>0</v>
      </c>
      <c r="X39" s="104">
        <v>0</v>
      </c>
      <c r="Y39" s="104">
        <v>0</v>
      </c>
      <c r="Z39" s="104">
        <v>0</v>
      </c>
      <c r="AA39" s="104">
        <v>0</v>
      </c>
      <c r="AB39" s="104">
        <v>0</v>
      </c>
      <c r="AC39" s="104">
        <v>0</v>
      </c>
      <c r="AD39" s="104">
        <v>0</v>
      </c>
      <c r="AE39" s="104">
        <v>0</v>
      </c>
      <c r="AF39" s="104">
        <v>0</v>
      </c>
      <c r="AG39" s="104">
        <v>0</v>
      </c>
      <c r="AH39" s="104">
        <v>0</v>
      </c>
      <c r="AI39" s="104">
        <v>0</v>
      </c>
      <c r="AJ39" s="104">
        <v>0</v>
      </c>
      <c r="AK39" s="104">
        <v>0</v>
      </c>
      <c r="AL39" s="59">
        <f t="shared" si="5"/>
        <v>97.282800000000009</v>
      </c>
    </row>
    <row r="40" spans="1:38" x14ac:dyDescent="0.3">
      <c r="A40" s="10" t="s">
        <v>273</v>
      </c>
      <c r="B40" s="111">
        <v>18</v>
      </c>
      <c r="C40" s="104">
        <v>5.311851157463229</v>
      </c>
      <c r="D40" s="174">
        <v>1</v>
      </c>
      <c r="E40" s="104">
        <v>5.3474888006535695</v>
      </c>
      <c r="F40" s="104">
        <v>5.3474888006535695</v>
      </c>
      <c r="G40" s="104">
        <v>5.3474888006535695</v>
      </c>
      <c r="H40" s="104">
        <v>5.3474888006535695</v>
      </c>
      <c r="I40" s="104">
        <v>5.3474888006535695</v>
      </c>
      <c r="J40" s="104">
        <v>5.3474888006535695</v>
      </c>
      <c r="K40" s="104">
        <v>5.3474888006535695</v>
      </c>
      <c r="L40" s="104">
        <v>5.3474888006535695</v>
      </c>
      <c r="M40" s="104">
        <v>5.3474888006535695</v>
      </c>
      <c r="N40" s="104">
        <v>5.3474888006535695</v>
      </c>
      <c r="O40" s="104">
        <v>5.3474888006535695</v>
      </c>
      <c r="P40" s="104">
        <v>5.3474888006535695</v>
      </c>
      <c r="Q40" s="104">
        <v>5.3474888006535695</v>
      </c>
      <c r="R40" s="104">
        <v>5.3474888006535695</v>
      </c>
      <c r="S40" s="104">
        <v>5.3474888006535695</v>
      </c>
      <c r="T40" s="104">
        <v>5.3474888006535695</v>
      </c>
      <c r="U40" s="104">
        <v>5.3474888006535695</v>
      </c>
      <c r="V40" s="104">
        <v>5.3474888006535695</v>
      </c>
      <c r="W40" s="104">
        <v>0</v>
      </c>
      <c r="X40" s="104">
        <v>0</v>
      </c>
      <c r="Y40" s="104">
        <v>0</v>
      </c>
      <c r="Z40" s="104">
        <v>0</v>
      </c>
      <c r="AA40" s="104">
        <v>0</v>
      </c>
      <c r="AB40" s="104">
        <v>0</v>
      </c>
      <c r="AC40" s="104">
        <v>0</v>
      </c>
      <c r="AD40" s="104">
        <v>0</v>
      </c>
      <c r="AE40" s="104">
        <v>0</v>
      </c>
      <c r="AF40" s="104">
        <v>0</v>
      </c>
      <c r="AG40" s="104">
        <v>0</v>
      </c>
      <c r="AH40" s="104">
        <v>0</v>
      </c>
      <c r="AI40" s="104">
        <v>0</v>
      </c>
      <c r="AJ40" s="104">
        <v>0</v>
      </c>
      <c r="AK40" s="104">
        <v>0</v>
      </c>
      <c r="AL40" s="59">
        <f t="shared" si="5"/>
        <v>96.254798411764241</v>
      </c>
    </row>
    <row r="41" spans="1:38" x14ac:dyDescent="0.3">
      <c r="A41" s="10" t="s">
        <v>20</v>
      </c>
      <c r="B41" s="111">
        <v>5</v>
      </c>
      <c r="C41" s="104">
        <v>5.0796535358800012</v>
      </c>
      <c r="D41" s="174">
        <v>1</v>
      </c>
      <c r="E41" s="104">
        <v>5.311851157463229</v>
      </c>
      <c r="F41" s="104">
        <v>5.311851157463229</v>
      </c>
      <c r="G41" s="104">
        <v>5.311851157463229</v>
      </c>
      <c r="H41" s="104">
        <v>5.311851157463229</v>
      </c>
      <c r="I41" s="104">
        <v>5.311851157463229</v>
      </c>
      <c r="J41" s="104">
        <v>0</v>
      </c>
      <c r="K41" s="104">
        <v>0</v>
      </c>
      <c r="L41" s="104">
        <v>0</v>
      </c>
      <c r="M41" s="104">
        <v>0</v>
      </c>
      <c r="N41" s="104">
        <v>0</v>
      </c>
      <c r="O41" s="104">
        <v>0</v>
      </c>
      <c r="P41" s="104">
        <v>0</v>
      </c>
      <c r="Q41" s="104">
        <v>0</v>
      </c>
      <c r="R41" s="104">
        <v>0</v>
      </c>
      <c r="S41" s="104">
        <v>0</v>
      </c>
      <c r="T41" s="104">
        <v>0</v>
      </c>
      <c r="U41" s="104">
        <v>0</v>
      </c>
      <c r="V41" s="104">
        <v>0</v>
      </c>
      <c r="W41" s="104">
        <v>0</v>
      </c>
      <c r="X41" s="104">
        <v>0</v>
      </c>
      <c r="Y41" s="104">
        <v>0</v>
      </c>
      <c r="Z41" s="104">
        <v>0</v>
      </c>
      <c r="AA41" s="104">
        <v>0</v>
      </c>
      <c r="AB41" s="104">
        <v>0</v>
      </c>
      <c r="AC41" s="104">
        <v>0</v>
      </c>
      <c r="AD41" s="104">
        <v>0</v>
      </c>
      <c r="AE41" s="104">
        <v>0</v>
      </c>
      <c r="AF41" s="104">
        <v>0</v>
      </c>
      <c r="AG41" s="104">
        <v>0</v>
      </c>
      <c r="AH41" s="104">
        <v>0</v>
      </c>
      <c r="AI41" s="104">
        <v>0</v>
      </c>
      <c r="AJ41" s="104">
        <v>0</v>
      </c>
      <c r="AK41" s="104">
        <v>0</v>
      </c>
      <c r="AL41" s="59">
        <f t="shared" si="5"/>
        <v>26.559255787316147</v>
      </c>
    </row>
    <row r="42" spans="1:38" x14ac:dyDescent="0.3">
      <c r="A42" s="10" t="s">
        <v>274</v>
      </c>
      <c r="B42" s="111">
        <v>18</v>
      </c>
      <c r="C42" s="104">
        <v>4.092805182926833</v>
      </c>
      <c r="D42" s="174">
        <v>1</v>
      </c>
      <c r="E42" s="104">
        <v>4.092805182926833</v>
      </c>
      <c r="F42" s="104">
        <v>4.092805182926833</v>
      </c>
      <c r="G42" s="104">
        <v>4.092805182926833</v>
      </c>
      <c r="H42" s="104">
        <v>4.092805182926833</v>
      </c>
      <c r="I42" s="104">
        <v>4.092805182926833</v>
      </c>
      <c r="J42" s="104">
        <v>4.092805182926833</v>
      </c>
      <c r="K42" s="104">
        <v>4.092805182926833</v>
      </c>
      <c r="L42" s="104">
        <v>4.092805182926833</v>
      </c>
      <c r="M42" s="104">
        <v>4.092805182926833</v>
      </c>
      <c r="N42" s="104">
        <v>4.092805182926833</v>
      </c>
      <c r="O42" s="104">
        <v>4.092805182926833</v>
      </c>
      <c r="P42" s="104">
        <v>4.092805182926833</v>
      </c>
      <c r="Q42" s="104">
        <v>4.092805182926833</v>
      </c>
      <c r="R42" s="104">
        <v>4.092805182926833</v>
      </c>
      <c r="S42" s="104">
        <v>4.092805182926833</v>
      </c>
      <c r="T42" s="104">
        <v>4.092805182926833</v>
      </c>
      <c r="U42" s="104">
        <v>4.092805182926833</v>
      </c>
      <c r="V42" s="104">
        <v>4.092805182926833</v>
      </c>
      <c r="W42" s="104">
        <v>0</v>
      </c>
      <c r="X42" s="104">
        <v>0</v>
      </c>
      <c r="Y42" s="104">
        <v>0</v>
      </c>
      <c r="Z42" s="104">
        <v>0</v>
      </c>
      <c r="AA42" s="104">
        <v>0</v>
      </c>
      <c r="AB42" s="104">
        <v>0</v>
      </c>
      <c r="AC42" s="104">
        <v>0</v>
      </c>
      <c r="AD42" s="104">
        <v>0</v>
      </c>
      <c r="AE42" s="104">
        <v>0</v>
      </c>
      <c r="AF42" s="104">
        <v>0</v>
      </c>
      <c r="AG42" s="104">
        <v>0</v>
      </c>
      <c r="AH42" s="104">
        <v>0</v>
      </c>
      <c r="AI42" s="104">
        <v>0</v>
      </c>
      <c r="AJ42" s="104">
        <v>0</v>
      </c>
      <c r="AK42" s="104">
        <v>0</v>
      </c>
      <c r="AL42" s="59">
        <f t="shared" si="5"/>
        <v>73.670493292682991</v>
      </c>
    </row>
    <row r="43" spans="1:38" x14ac:dyDescent="0.3">
      <c r="A43" s="10" t="s">
        <v>218</v>
      </c>
      <c r="B43" s="111">
        <v>15</v>
      </c>
      <c r="C43" s="113">
        <v>0.44419949173926832</v>
      </c>
      <c r="D43" s="174">
        <v>1</v>
      </c>
      <c r="E43" s="113">
        <v>0.44419949173926832</v>
      </c>
      <c r="F43" s="113">
        <v>0.44419949173926832</v>
      </c>
      <c r="G43" s="113">
        <v>0.44419949173926832</v>
      </c>
      <c r="H43" s="113">
        <v>0.44419949173926832</v>
      </c>
      <c r="I43" s="113">
        <v>0.44419949173926832</v>
      </c>
      <c r="J43" s="113">
        <v>0.44419949173926832</v>
      </c>
      <c r="K43" s="113">
        <v>0.44419949173926832</v>
      </c>
      <c r="L43" s="113">
        <v>0.44419949173926832</v>
      </c>
      <c r="M43" s="113">
        <v>0.44419949173926832</v>
      </c>
      <c r="N43" s="113">
        <v>0.44419949173926832</v>
      </c>
      <c r="O43" s="113">
        <v>0.44419949173926832</v>
      </c>
      <c r="P43" s="113">
        <v>0.44419949173926832</v>
      </c>
      <c r="Q43" s="113">
        <v>0.44419949173926832</v>
      </c>
      <c r="R43" s="113">
        <v>0.44419949173926832</v>
      </c>
      <c r="S43" s="113">
        <v>0.44419949173926832</v>
      </c>
      <c r="T43" s="113">
        <v>0</v>
      </c>
      <c r="U43" s="113">
        <v>0</v>
      </c>
      <c r="V43" s="113">
        <v>0</v>
      </c>
      <c r="W43" s="113">
        <v>0</v>
      </c>
      <c r="X43" s="113">
        <v>0</v>
      </c>
      <c r="Y43" s="113">
        <v>0</v>
      </c>
      <c r="Z43" s="113">
        <v>0</v>
      </c>
      <c r="AA43" s="113">
        <v>0</v>
      </c>
      <c r="AB43" s="113">
        <v>0</v>
      </c>
      <c r="AC43" s="113">
        <v>0</v>
      </c>
      <c r="AD43" s="113">
        <v>0</v>
      </c>
      <c r="AE43" s="113">
        <v>0</v>
      </c>
      <c r="AF43" s="113">
        <v>0</v>
      </c>
      <c r="AG43" s="113">
        <v>0</v>
      </c>
      <c r="AH43" s="113">
        <v>0</v>
      </c>
      <c r="AI43" s="113">
        <v>0</v>
      </c>
      <c r="AJ43" s="113">
        <v>0</v>
      </c>
      <c r="AK43" s="113">
        <v>0</v>
      </c>
      <c r="AL43" s="59">
        <f t="shared" si="5"/>
        <v>6.6629923760890239</v>
      </c>
    </row>
    <row r="44" spans="1:38" x14ac:dyDescent="0.3">
      <c r="A44" s="12" t="s">
        <v>37</v>
      </c>
      <c r="B44" s="13"/>
      <c r="C44" s="112">
        <f t="shared" ref="C44:AL44" si="6">SUM(C22:C43)</f>
        <v>8037.7920983865042</v>
      </c>
      <c r="D44" s="175">
        <v>1</v>
      </c>
      <c r="E44" s="112">
        <f t="shared" si="6"/>
        <v>8037.7920983865042</v>
      </c>
      <c r="F44" s="112">
        <f t="shared" si="6"/>
        <v>8037.7920983865042</v>
      </c>
      <c r="G44" s="112">
        <f t="shared" si="6"/>
        <v>8037.7920983865042</v>
      </c>
      <c r="H44" s="112">
        <f t="shared" si="6"/>
        <v>7212.3095569102588</v>
      </c>
      <c r="I44" s="112">
        <f t="shared" si="6"/>
        <v>7212.3095569102588</v>
      </c>
      <c r="J44" s="112">
        <f t="shared" si="6"/>
        <v>7206.9977057527958</v>
      </c>
      <c r="K44" s="112">
        <f t="shared" si="6"/>
        <v>6036.5786523598217</v>
      </c>
      <c r="L44" s="112">
        <f t="shared" si="6"/>
        <v>5895.3619896188311</v>
      </c>
      <c r="M44" s="112">
        <f t="shared" si="6"/>
        <v>5895.3619896188311</v>
      </c>
      <c r="N44" s="112">
        <f t="shared" si="6"/>
        <v>5884.5527896188314</v>
      </c>
      <c r="O44" s="112">
        <f t="shared" si="6"/>
        <v>4647.3392904157718</v>
      </c>
      <c r="P44" s="112">
        <f t="shared" si="6"/>
        <v>4647.3392904157718</v>
      </c>
      <c r="Q44" s="112">
        <f t="shared" si="6"/>
        <v>4647.3392904157718</v>
      </c>
      <c r="R44" s="112">
        <f t="shared" si="6"/>
        <v>4647.3392904157718</v>
      </c>
      <c r="S44" s="112">
        <f t="shared" si="6"/>
        <v>4647.3392904157718</v>
      </c>
      <c r="T44" s="112">
        <f t="shared" si="6"/>
        <v>3899.4629262505437</v>
      </c>
      <c r="U44" s="112">
        <f t="shared" si="6"/>
        <v>3899.4629262505437</v>
      </c>
      <c r="V44" s="112">
        <f t="shared" si="6"/>
        <v>3899.4629262505437</v>
      </c>
      <c r="W44" s="112">
        <f t="shared" si="6"/>
        <v>2632.6747787725421</v>
      </c>
      <c r="X44" s="112">
        <f t="shared" si="6"/>
        <v>2592.8741904891076</v>
      </c>
      <c r="Y44" s="112">
        <f t="shared" si="6"/>
        <v>1305.1235904891073</v>
      </c>
      <c r="Z44" s="112">
        <f t="shared" si="6"/>
        <v>1305.1235904891073</v>
      </c>
      <c r="AA44" s="112">
        <f t="shared" si="6"/>
        <v>1305.1235904891073</v>
      </c>
      <c r="AB44" s="112">
        <f t="shared" si="6"/>
        <v>1305.1235904891073</v>
      </c>
      <c r="AC44" s="112">
        <f t="shared" si="6"/>
        <v>1305.1235904891073</v>
      </c>
      <c r="AD44" s="112">
        <f t="shared" si="6"/>
        <v>0</v>
      </c>
      <c r="AE44" s="112">
        <f t="shared" si="6"/>
        <v>0</v>
      </c>
      <c r="AF44" s="112">
        <f t="shared" si="6"/>
        <v>0</v>
      </c>
      <c r="AG44" s="112">
        <f t="shared" si="6"/>
        <v>0</v>
      </c>
      <c r="AH44" s="112">
        <f t="shared" si="6"/>
        <v>0</v>
      </c>
      <c r="AI44" s="112">
        <f t="shared" si="6"/>
        <v>0</v>
      </c>
      <c r="AJ44" s="112">
        <f t="shared" si="6"/>
        <v>0</v>
      </c>
      <c r="AK44" s="112">
        <f t="shared" si="6"/>
        <v>0</v>
      </c>
      <c r="AL44" s="62">
        <f t="shared" si="6"/>
        <v>116143.10068848681</v>
      </c>
    </row>
    <row r="45" spans="1:38" x14ac:dyDescent="0.3">
      <c r="A45" s="4" t="s">
        <v>38</v>
      </c>
      <c r="B45" s="5"/>
      <c r="C45" s="64"/>
      <c r="D45" s="64"/>
      <c r="E45" s="64">
        <v>0</v>
      </c>
      <c r="F45" s="27">
        <f>$F44-F44</f>
        <v>0</v>
      </c>
      <c r="G45" s="27">
        <f t="shared" ref="G45:AK45" si="7">$F44-G44</f>
        <v>0</v>
      </c>
      <c r="H45" s="27">
        <f t="shared" si="7"/>
        <v>825.48254147624539</v>
      </c>
      <c r="I45" s="27">
        <f t="shared" si="7"/>
        <v>825.48254147624539</v>
      </c>
      <c r="J45" s="27">
        <f t="shared" si="7"/>
        <v>830.79439263370841</v>
      </c>
      <c r="K45" s="27">
        <f t="shared" si="7"/>
        <v>2001.2134460266825</v>
      </c>
      <c r="L45" s="27">
        <f t="shared" si="7"/>
        <v>2142.4301087676731</v>
      </c>
      <c r="M45" s="27">
        <f t="shared" si="7"/>
        <v>2142.4301087676731</v>
      </c>
      <c r="N45" s="27">
        <f t="shared" si="7"/>
        <v>2153.2393087676728</v>
      </c>
      <c r="O45" s="27">
        <f t="shared" si="7"/>
        <v>3390.4528079707325</v>
      </c>
      <c r="P45" s="27">
        <f t="shared" si="7"/>
        <v>3390.4528079707325</v>
      </c>
      <c r="Q45" s="27">
        <f t="shared" si="7"/>
        <v>3390.4528079707325</v>
      </c>
      <c r="R45" s="27">
        <f t="shared" si="7"/>
        <v>3390.4528079707325</v>
      </c>
      <c r="S45" s="27">
        <f t="shared" si="7"/>
        <v>3390.4528079707325</v>
      </c>
      <c r="T45" s="27">
        <f t="shared" si="7"/>
        <v>4138.3291721359601</v>
      </c>
      <c r="U45" s="27">
        <f t="shared" si="7"/>
        <v>4138.3291721359601</v>
      </c>
      <c r="V45" s="27">
        <f t="shared" si="7"/>
        <v>4138.3291721359601</v>
      </c>
      <c r="W45" s="27">
        <f t="shared" si="7"/>
        <v>5405.1173196139625</v>
      </c>
      <c r="X45" s="27">
        <f t="shared" si="7"/>
        <v>5444.9179078973966</v>
      </c>
      <c r="Y45" s="27">
        <f t="shared" si="7"/>
        <v>6732.6685078973969</v>
      </c>
      <c r="Z45" s="27">
        <f t="shared" si="7"/>
        <v>6732.6685078973969</v>
      </c>
      <c r="AA45" s="27">
        <f t="shared" si="7"/>
        <v>6732.6685078973969</v>
      </c>
      <c r="AB45" s="27">
        <f t="shared" si="7"/>
        <v>6732.6685078973969</v>
      </c>
      <c r="AC45" s="27">
        <f t="shared" si="7"/>
        <v>6732.6685078973969</v>
      </c>
      <c r="AD45" s="27">
        <f t="shared" si="7"/>
        <v>8037.7920983865042</v>
      </c>
      <c r="AE45" s="27">
        <f t="shared" si="7"/>
        <v>8037.7920983865042</v>
      </c>
      <c r="AF45" s="27">
        <f t="shared" si="7"/>
        <v>8037.7920983865042</v>
      </c>
      <c r="AG45" s="27">
        <f t="shared" si="7"/>
        <v>8037.7920983865042</v>
      </c>
      <c r="AH45" s="27">
        <f t="shared" si="7"/>
        <v>8037.7920983865042</v>
      </c>
      <c r="AI45" s="27">
        <f t="shared" si="7"/>
        <v>8037.7920983865042</v>
      </c>
      <c r="AJ45" s="27">
        <f t="shared" si="7"/>
        <v>8037.7920983865042</v>
      </c>
      <c r="AK45" s="27">
        <f t="shared" si="7"/>
        <v>8037.7920983865042</v>
      </c>
      <c r="AL45" s="64"/>
    </row>
    <row r="46" spans="1:38" x14ac:dyDescent="0.3">
      <c r="A46" s="7" t="s">
        <v>3</v>
      </c>
      <c r="B46" s="24">
        <f>SUMPRODUCT(B22:B43,C22:C43)/C44</f>
        <v>17.118247282908921</v>
      </c>
    </row>
    <row r="47" spans="1:38" x14ac:dyDescent="0.3">
      <c r="A47" s="22"/>
    </row>
    <row r="48" spans="1:38" x14ac:dyDescent="0.3">
      <c r="A48" s="49" t="s">
        <v>352</v>
      </c>
    </row>
    <row r="49" spans="1:38" ht="15.75" customHeight="1" x14ac:dyDescent="0.3">
      <c r="A49" s="202" t="s">
        <v>2</v>
      </c>
      <c r="B49" s="202" t="s">
        <v>0</v>
      </c>
      <c r="C49" s="202" t="s">
        <v>60</v>
      </c>
      <c r="D49" s="202" t="s">
        <v>346</v>
      </c>
      <c r="E49" s="213" t="s">
        <v>61</v>
      </c>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08" t="s">
        <v>1</v>
      </c>
    </row>
    <row r="50" spans="1:38" x14ac:dyDescent="0.3">
      <c r="A50" s="203"/>
      <c r="B50" s="203"/>
      <c r="C50" s="203"/>
      <c r="D50" s="206"/>
      <c r="E50" s="1">
        <v>2018</v>
      </c>
      <c r="F50" s="1">
        <v>2019</v>
      </c>
      <c r="G50" s="1">
        <v>2020</v>
      </c>
      <c r="H50" s="1">
        <v>2021</v>
      </c>
      <c r="I50" s="1">
        <v>2022</v>
      </c>
      <c r="J50" s="1">
        <v>2023</v>
      </c>
      <c r="K50" s="1">
        <v>2024</v>
      </c>
      <c r="L50" s="1">
        <v>2025</v>
      </c>
      <c r="M50" s="1">
        <v>2026</v>
      </c>
      <c r="N50" s="1">
        <v>2027</v>
      </c>
      <c r="O50" s="1">
        <v>2028</v>
      </c>
      <c r="P50" s="1">
        <v>2029</v>
      </c>
      <c r="Q50" s="1">
        <v>2030</v>
      </c>
      <c r="R50" s="1">
        <v>2031</v>
      </c>
      <c r="S50" s="1">
        <v>2032</v>
      </c>
      <c r="T50" s="1">
        <v>2033</v>
      </c>
      <c r="U50" s="1">
        <v>2034</v>
      </c>
      <c r="V50" s="1">
        <v>2035</v>
      </c>
      <c r="W50" s="1">
        <v>2036</v>
      </c>
      <c r="X50" s="1">
        <v>2037</v>
      </c>
      <c r="Y50" s="1">
        <v>2038</v>
      </c>
      <c r="Z50" s="1">
        <v>2039</v>
      </c>
      <c r="AA50" s="1">
        <v>2040</v>
      </c>
      <c r="AB50" s="1">
        <v>2041</v>
      </c>
      <c r="AC50" s="1">
        <v>2042</v>
      </c>
      <c r="AD50" s="1">
        <v>2043</v>
      </c>
      <c r="AE50" s="1">
        <v>2044</v>
      </c>
      <c r="AF50" s="1">
        <v>2045</v>
      </c>
      <c r="AG50" s="1">
        <v>2046</v>
      </c>
      <c r="AH50" s="1">
        <v>2047</v>
      </c>
      <c r="AI50" s="1">
        <v>2048</v>
      </c>
      <c r="AJ50" s="1">
        <v>2049</v>
      </c>
      <c r="AK50" s="1">
        <v>2050</v>
      </c>
      <c r="AL50" s="209"/>
    </row>
    <row r="51" spans="1:38" x14ac:dyDescent="0.3">
      <c r="A51" s="10" t="s">
        <v>164</v>
      </c>
      <c r="B51" s="111">
        <v>10</v>
      </c>
      <c r="C51" s="104">
        <v>199.82104774778983</v>
      </c>
      <c r="D51" s="174">
        <v>1</v>
      </c>
      <c r="E51" s="104">
        <v>199.82104774778983</v>
      </c>
      <c r="F51" s="104">
        <v>199.82104774778983</v>
      </c>
      <c r="G51" s="104">
        <v>199.82104774778983</v>
      </c>
      <c r="H51" s="104">
        <v>199.82104774778983</v>
      </c>
      <c r="I51" s="104">
        <v>199.82104774778983</v>
      </c>
      <c r="J51" s="104">
        <v>199.82104774778983</v>
      </c>
      <c r="K51" s="104">
        <v>199.82104774778983</v>
      </c>
      <c r="L51" s="104">
        <v>199.82104774778983</v>
      </c>
      <c r="M51" s="104">
        <v>199.82104774778983</v>
      </c>
      <c r="N51" s="104">
        <v>199.82104774778983</v>
      </c>
      <c r="O51" s="104">
        <v>0</v>
      </c>
      <c r="P51" s="104">
        <v>0</v>
      </c>
      <c r="Q51" s="104">
        <v>0</v>
      </c>
      <c r="R51" s="104">
        <v>0</v>
      </c>
      <c r="S51" s="104">
        <v>0</v>
      </c>
      <c r="T51" s="104">
        <v>0</v>
      </c>
      <c r="U51" s="104">
        <v>0</v>
      </c>
      <c r="V51" s="104">
        <v>0</v>
      </c>
      <c r="W51" s="104">
        <v>0</v>
      </c>
      <c r="X51" s="104">
        <v>0</v>
      </c>
      <c r="Y51" s="104">
        <v>0</v>
      </c>
      <c r="Z51" s="104">
        <v>0</v>
      </c>
      <c r="AA51" s="104">
        <v>0</v>
      </c>
      <c r="AB51" s="104">
        <v>0</v>
      </c>
      <c r="AC51" s="104">
        <v>0</v>
      </c>
      <c r="AD51" s="104">
        <v>0</v>
      </c>
      <c r="AE51" s="104">
        <v>0</v>
      </c>
      <c r="AF51" s="104">
        <v>0</v>
      </c>
      <c r="AG51" s="104">
        <v>0</v>
      </c>
      <c r="AH51" s="104">
        <v>0</v>
      </c>
      <c r="AI51" s="104">
        <v>0</v>
      </c>
      <c r="AJ51" s="104">
        <v>0</v>
      </c>
      <c r="AK51" s="104">
        <v>0</v>
      </c>
      <c r="AL51" s="59">
        <f>SUM(E51:AK51)</f>
        <v>1998.2104774778984</v>
      </c>
    </row>
    <row r="52" spans="1:38" x14ac:dyDescent="0.3">
      <c r="A52" s="10" t="s">
        <v>259</v>
      </c>
      <c r="B52" s="111">
        <v>10</v>
      </c>
      <c r="C52" s="104">
        <v>102.05385479640002</v>
      </c>
      <c r="D52" s="174">
        <v>1</v>
      </c>
      <c r="E52" s="104">
        <v>102.05385479640002</v>
      </c>
      <c r="F52" s="104">
        <v>102.05385479640002</v>
      </c>
      <c r="G52" s="104">
        <v>102.05385479640002</v>
      </c>
      <c r="H52" s="104">
        <v>22.404700378494724</v>
      </c>
      <c r="I52" s="104">
        <v>22.404700378494724</v>
      </c>
      <c r="J52" s="104">
        <v>22.404700378494724</v>
      </c>
      <c r="K52" s="104">
        <v>22.404700378494724</v>
      </c>
      <c r="L52" s="104">
        <v>22.404700378494724</v>
      </c>
      <c r="M52" s="104">
        <v>22.404700378494724</v>
      </c>
      <c r="N52" s="104">
        <v>22.404700378494724</v>
      </c>
      <c r="O52" s="104">
        <v>0</v>
      </c>
      <c r="P52" s="104">
        <v>0</v>
      </c>
      <c r="Q52" s="104">
        <v>0</v>
      </c>
      <c r="R52" s="104">
        <v>0</v>
      </c>
      <c r="S52" s="104">
        <v>0</v>
      </c>
      <c r="T52" s="104">
        <v>0</v>
      </c>
      <c r="U52" s="104">
        <v>0</v>
      </c>
      <c r="V52" s="104">
        <v>0</v>
      </c>
      <c r="W52" s="104">
        <v>0</v>
      </c>
      <c r="X52" s="104">
        <v>0</v>
      </c>
      <c r="Y52" s="104">
        <v>0</v>
      </c>
      <c r="Z52" s="104">
        <v>0</v>
      </c>
      <c r="AA52" s="104">
        <v>0</v>
      </c>
      <c r="AB52" s="104">
        <v>0</v>
      </c>
      <c r="AC52" s="104">
        <v>0</v>
      </c>
      <c r="AD52" s="104">
        <v>0</v>
      </c>
      <c r="AE52" s="104">
        <v>0</v>
      </c>
      <c r="AF52" s="104">
        <v>0</v>
      </c>
      <c r="AG52" s="104">
        <v>0</v>
      </c>
      <c r="AH52" s="104">
        <v>0</v>
      </c>
      <c r="AI52" s="104">
        <v>0</v>
      </c>
      <c r="AJ52" s="104">
        <v>0</v>
      </c>
      <c r="AK52" s="104">
        <v>0</v>
      </c>
      <c r="AL52" s="59">
        <f t="shared" ref="AL52:AL61" si="8">SUM(E52:AK52)</f>
        <v>462.99446703866323</v>
      </c>
    </row>
    <row r="53" spans="1:38" x14ac:dyDescent="0.3">
      <c r="A53" s="10" t="s">
        <v>217</v>
      </c>
      <c r="B53" s="111">
        <v>10</v>
      </c>
      <c r="C53" s="104">
        <v>47.759414046435005</v>
      </c>
      <c r="D53" s="174">
        <v>1</v>
      </c>
      <c r="E53" s="104">
        <v>47.759414046435005</v>
      </c>
      <c r="F53" s="104">
        <v>47.759414046435005</v>
      </c>
      <c r="G53" s="104">
        <v>47.759414046435005</v>
      </c>
      <c r="H53" s="104">
        <v>47.759414046435005</v>
      </c>
      <c r="I53" s="104">
        <v>47.759414046435005</v>
      </c>
      <c r="J53" s="104">
        <v>47.759414046435005</v>
      </c>
      <c r="K53" s="104">
        <v>47.759414046435005</v>
      </c>
      <c r="L53" s="104">
        <v>47.759414046435005</v>
      </c>
      <c r="M53" s="104">
        <v>47.759414046435005</v>
      </c>
      <c r="N53" s="104">
        <v>47.759414046435005</v>
      </c>
      <c r="O53" s="104">
        <v>0</v>
      </c>
      <c r="P53" s="104">
        <v>0</v>
      </c>
      <c r="Q53" s="104">
        <v>0</v>
      </c>
      <c r="R53" s="104">
        <v>0</v>
      </c>
      <c r="S53" s="104">
        <v>0</v>
      </c>
      <c r="T53" s="104">
        <v>0</v>
      </c>
      <c r="U53" s="104">
        <v>0</v>
      </c>
      <c r="V53" s="104">
        <v>0</v>
      </c>
      <c r="W53" s="104">
        <v>0</v>
      </c>
      <c r="X53" s="104">
        <v>0</v>
      </c>
      <c r="Y53" s="104">
        <v>0</v>
      </c>
      <c r="Z53" s="104">
        <v>0</v>
      </c>
      <c r="AA53" s="104">
        <v>0</v>
      </c>
      <c r="AB53" s="104">
        <v>0</v>
      </c>
      <c r="AC53" s="104">
        <v>0</v>
      </c>
      <c r="AD53" s="104">
        <v>0</v>
      </c>
      <c r="AE53" s="104">
        <v>0</v>
      </c>
      <c r="AF53" s="104">
        <v>0</v>
      </c>
      <c r="AG53" s="104">
        <v>0</v>
      </c>
      <c r="AH53" s="104">
        <v>0</v>
      </c>
      <c r="AI53" s="104">
        <v>0</v>
      </c>
      <c r="AJ53" s="104">
        <v>0</v>
      </c>
      <c r="AK53" s="104">
        <v>0</v>
      </c>
      <c r="AL53" s="59">
        <f t="shared" si="8"/>
        <v>477.59414046434995</v>
      </c>
    </row>
    <row r="54" spans="1:38" x14ac:dyDescent="0.3">
      <c r="A54" s="10" t="s">
        <v>270</v>
      </c>
      <c r="B54" s="111">
        <v>7</v>
      </c>
      <c r="C54" s="104">
        <v>45.174699999999994</v>
      </c>
      <c r="D54" s="174">
        <v>1</v>
      </c>
      <c r="E54" s="104">
        <v>45.174699999999994</v>
      </c>
      <c r="F54" s="104">
        <v>45.174699999999994</v>
      </c>
      <c r="G54" s="104">
        <v>45.174699999999994</v>
      </c>
      <c r="H54" s="104">
        <v>45.174699999999994</v>
      </c>
      <c r="I54" s="104">
        <v>45.174699999999994</v>
      </c>
      <c r="J54" s="104">
        <v>45.174699999999994</v>
      </c>
      <c r="K54" s="104">
        <v>45.174699999999994</v>
      </c>
      <c r="L54" s="104">
        <v>0</v>
      </c>
      <c r="M54" s="104">
        <v>0</v>
      </c>
      <c r="N54" s="104">
        <v>0</v>
      </c>
      <c r="O54" s="104">
        <v>0</v>
      </c>
      <c r="P54" s="104">
        <v>0</v>
      </c>
      <c r="Q54" s="104">
        <v>0</v>
      </c>
      <c r="R54" s="104">
        <v>0</v>
      </c>
      <c r="S54" s="104">
        <v>0</v>
      </c>
      <c r="T54" s="104">
        <v>0</v>
      </c>
      <c r="U54" s="104">
        <v>0</v>
      </c>
      <c r="V54" s="104">
        <v>0</v>
      </c>
      <c r="W54" s="104">
        <v>0</v>
      </c>
      <c r="X54" s="104">
        <v>0</v>
      </c>
      <c r="Y54" s="104">
        <v>0</v>
      </c>
      <c r="Z54" s="104">
        <v>0</v>
      </c>
      <c r="AA54" s="104">
        <v>0</v>
      </c>
      <c r="AB54" s="104">
        <v>0</v>
      </c>
      <c r="AC54" s="104">
        <v>0</v>
      </c>
      <c r="AD54" s="104">
        <v>0</v>
      </c>
      <c r="AE54" s="104">
        <v>0</v>
      </c>
      <c r="AF54" s="104">
        <v>0</v>
      </c>
      <c r="AG54" s="104">
        <v>0</v>
      </c>
      <c r="AH54" s="104">
        <v>0</v>
      </c>
      <c r="AI54" s="104">
        <v>0</v>
      </c>
      <c r="AJ54" s="104">
        <v>0</v>
      </c>
      <c r="AK54" s="104">
        <v>0</v>
      </c>
      <c r="AL54" s="59">
        <f t="shared" si="8"/>
        <v>316.22289999999992</v>
      </c>
    </row>
    <row r="55" spans="1:38" x14ac:dyDescent="0.3">
      <c r="A55" s="10" t="s">
        <v>262</v>
      </c>
      <c r="B55" s="111">
        <v>10</v>
      </c>
      <c r="C55" s="104">
        <v>43.1554929156</v>
      </c>
      <c r="D55" s="174">
        <v>1</v>
      </c>
      <c r="E55" s="104">
        <v>43.1554929156</v>
      </c>
      <c r="F55" s="104">
        <v>43.1554929156</v>
      </c>
      <c r="G55" s="104">
        <v>43.1554929156</v>
      </c>
      <c r="H55" s="104">
        <v>43.1554929156</v>
      </c>
      <c r="I55" s="104">
        <v>43.1554929156</v>
      </c>
      <c r="J55" s="104">
        <v>43.1554929156</v>
      </c>
      <c r="K55" s="104">
        <v>43.1554929156</v>
      </c>
      <c r="L55" s="104">
        <v>43.1554929156</v>
      </c>
      <c r="M55" s="104">
        <v>43.1554929156</v>
      </c>
      <c r="N55" s="104">
        <v>43.1554929156</v>
      </c>
      <c r="O55" s="104">
        <v>0</v>
      </c>
      <c r="P55" s="104">
        <v>0</v>
      </c>
      <c r="Q55" s="104">
        <v>0</v>
      </c>
      <c r="R55" s="104">
        <v>0</v>
      </c>
      <c r="S55" s="104">
        <v>0</v>
      </c>
      <c r="T55" s="104">
        <v>0</v>
      </c>
      <c r="U55" s="104">
        <v>0</v>
      </c>
      <c r="V55" s="104">
        <v>0</v>
      </c>
      <c r="W55" s="104">
        <v>0</v>
      </c>
      <c r="X55" s="104">
        <v>0</v>
      </c>
      <c r="Y55" s="104">
        <v>0</v>
      </c>
      <c r="Z55" s="104">
        <v>0</v>
      </c>
      <c r="AA55" s="104">
        <v>0</v>
      </c>
      <c r="AB55" s="104">
        <v>0</v>
      </c>
      <c r="AC55" s="104">
        <v>0</v>
      </c>
      <c r="AD55" s="104">
        <v>0</v>
      </c>
      <c r="AE55" s="104">
        <v>0</v>
      </c>
      <c r="AF55" s="104">
        <v>0</v>
      </c>
      <c r="AG55" s="104">
        <v>0</v>
      </c>
      <c r="AH55" s="104">
        <v>0</v>
      </c>
      <c r="AI55" s="104">
        <v>0</v>
      </c>
      <c r="AJ55" s="104">
        <v>0</v>
      </c>
      <c r="AK55" s="104">
        <v>0</v>
      </c>
      <c r="AL55" s="59">
        <f t="shared" si="8"/>
        <v>431.55492915600001</v>
      </c>
    </row>
    <row r="56" spans="1:38" x14ac:dyDescent="0.3">
      <c r="A56" s="10" t="s">
        <v>275</v>
      </c>
      <c r="B56" s="111">
        <v>15</v>
      </c>
      <c r="C56" s="104">
        <v>21.708661934858917</v>
      </c>
      <c r="D56" s="174">
        <v>1</v>
      </c>
      <c r="E56" s="104">
        <v>21.708661934858917</v>
      </c>
      <c r="F56" s="104">
        <v>21.708661934858917</v>
      </c>
      <c r="G56" s="104">
        <v>21.708661934858917</v>
      </c>
      <c r="H56" s="104">
        <v>21.708661934858917</v>
      </c>
      <c r="I56" s="104">
        <v>21.708661934858917</v>
      </c>
      <c r="J56" s="104">
        <v>21.708661934858917</v>
      </c>
      <c r="K56" s="104">
        <v>21.708661934858917</v>
      </c>
      <c r="L56" s="104">
        <v>21.708661934858917</v>
      </c>
      <c r="M56" s="104">
        <v>21.708661934858917</v>
      </c>
      <c r="N56" s="104">
        <v>21.708661934858917</v>
      </c>
      <c r="O56" s="104">
        <v>21.708661934858917</v>
      </c>
      <c r="P56" s="104">
        <v>21.708661934858917</v>
      </c>
      <c r="Q56" s="104">
        <v>21.708661934858917</v>
      </c>
      <c r="R56" s="104">
        <v>21.708661934858917</v>
      </c>
      <c r="S56" s="104">
        <v>21.708661934858917</v>
      </c>
      <c r="T56" s="104">
        <v>0</v>
      </c>
      <c r="U56" s="104">
        <v>0</v>
      </c>
      <c r="V56" s="104">
        <v>0</v>
      </c>
      <c r="W56" s="104">
        <v>0</v>
      </c>
      <c r="X56" s="104">
        <v>0</v>
      </c>
      <c r="Y56" s="104">
        <v>0</v>
      </c>
      <c r="Z56" s="104">
        <v>0</v>
      </c>
      <c r="AA56" s="104">
        <v>0</v>
      </c>
      <c r="AB56" s="104">
        <v>0</v>
      </c>
      <c r="AC56" s="104">
        <v>0</v>
      </c>
      <c r="AD56" s="104">
        <v>0</v>
      </c>
      <c r="AE56" s="104">
        <v>0</v>
      </c>
      <c r="AF56" s="104">
        <v>0</v>
      </c>
      <c r="AG56" s="104">
        <v>0</v>
      </c>
      <c r="AH56" s="104">
        <v>0</v>
      </c>
      <c r="AI56" s="104">
        <v>0</v>
      </c>
      <c r="AJ56" s="104">
        <v>0</v>
      </c>
      <c r="AK56" s="104">
        <v>0</v>
      </c>
      <c r="AL56" s="59">
        <f t="shared" si="8"/>
        <v>325.6299290228838</v>
      </c>
    </row>
    <row r="57" spans="1:38" x14ac:dyDescent="0.3">
      <c r="A57" s="10" t="s">
        <v>216</v>
      </c>
      <c r="B57" s="111">
        <v>9</v>
      </c>
      <c r="C57" s="104">
        <v>21.113466547989379</v>
      </c>
      <c r="D57" s="174">
        <v>1</v>
      </c>
      <c r="E57" s="104">
        <v>21.113466547989379</v>
      </c>
      <c r="F57" s="104">
        <v>21.113466547989379</v>
      </c>
      <c r="G57" s="104">
        <v>21.113466547989379</v>
      </c>
      <c r="H57" s="104">
        <v>21.113466547989379</v>
      </c>
      <c r="I57" s="104">
        <v>21.113466547989379</v>
      </c>
      <c r="J57" s="104">
        <v>21.113466547989379</v>
      </c>
      <c r="K57" s="104">
        <v>21.113466547989379</v>
      </c>
      <c r="L57" s="104">
        <v>21.113466547989379</v>
      </c>
      <c r="M57" s="104">
        <v>21.113466547989379</v>
      </c>
      <c r="N57" s="104">
        <v>0</v>
      </c>
      <c r="O57" s="104">
        <v>0</v>
      </c>
      <c r="P57" s="104">
        <v>0</v>
      </c>
      <c r="Q57" s="104">
        <v>0</v>
      </c>
      <c r="R57" s="104">
        <v>0</v>
      </c>
      <c r="S57" s="104">
        <v>0</v>
      </c>
      <c r="T57" s="104">
        <v>0</v>
      </c>
      <c r="U57" s="104">
        <v>0</v>
      </c>
      <c r="V57" s="104">
        <v>0</v>
      </c>
      <c r="W57" s="104">
        <v>0</v>
      </c>
      <c r="X57" s="104">
        <v>0</v>
      </c>
      <c r="Y57" s="104">
        <v>0</v>
      </c>
      <c r="Z57" s="104">
        <v>0</v>
      </c>
      <c r="AA57" s="104">
        <v>0</v>
      </c>
      <c r="AB57" s="104">
        <v>0</v>
      </c>
      <c r="AC57" s="104">
        <v>0</v>
      </c>
      <c r="AD57" s="104">
        <v>0</v>
      </c>
      <c r="AE57" s="104">
        <v>0</v>
      </c>
      <c r="AF57" s="104">
        <v>0</v>
      </c>
      <c r="AG57" s="104">
        <v>0</v>
      </c>
      <c r="AH57" s="104">
        <v>0</v>
      </c>
      <c r="AI57" s="104">
        <v>0</v>
      </c>
      <c r="AJ57" s="104">
        <v>0</v>
      </c>
      <c r="AK57" s="104">
        <v>0</v>
      </c>
      <c r="AL57" s="59">
        <f t="shared" si="8"/>
        <v>190.02119893190442</v>
      </c>
    </row>
    <row r="58" spans="1:38" x14ac:dyDescent="0.3">
      <c r="A58" s="10" t="s">
        <v>269</v>
      </c>
      <c r="B58" s="111">
        <v>20</v>
      </c>
      <c r="C58" s="104">
        <v>19.121766176802058</v>
      </c>
      <c r="D58" s="174">
        <v>1</v>
      </c>
      <c r="E58" s="104">
        <v>19.121766176802058</v>
      </c>
      <c r="F58" s="104">
        <v>19.121766176802058</v>
      </c>
      <c r="G58" s="104">
        <v>19.121766176802058</v>
      </c>
      <c r="H58" s="104">
        <v>19.121766176802058</v>
      </c>
      <c r="I58" s="104">
        <v>19.121766176802058</v>
      </c>
      <c r="J58" s="104">
        <v>19.121766176802058</v>
      </c>
      <c r="K58" s="104">
        <v>19.121766176802058</v>
      </c>
      <c r="L58" s="104">
        <v>19.121766176802058</v>
      </c>
      <c r="M58" s="104">
        <v>19.122</v>
      </c>
      <c r="N58" s="104">
        <v>19.121766176802058</v>
      </c>
      <c r="O58" s="104">
        <v>19.121766176802058</v>
      </c>
      <c r="P58" s="104">
        <v>19.121766176802058</v>
      </c>
      <c r="Q58" s="104">
        <v>19.121766176802058</v>
      </c>
      <c r="R58" s="104">
        <v>19.121766176802058</v>
      </c>
      <c r="S58" s="104">
        <v>19.121766176802058</v>
      </c>
      <c r="T58" s="104">
        <v>19.121766176802058</v>
      </c>
      <c r="U58" s="104">
        <v>19.121766176802058</v>
      </c>
      <c r="V58" s="104">
        <v>19.121766176802058</v>
      </c>
      <c r="W58" s="104">
        <v>19.121766176802058</v>
      </c>
      <c r="X58" s="104">
        <v>19.121766176802058</v>
      </c>
      <c r="Y58" s="104">
        <v>0</v>
      </c>
      <c r="Z58" s="104">
        <v>0</v>
      </c>
      <c r="AA58" s="104">
        <v>0</v>
      </c>
      <c r="AB58" s="104">
        <v>0</v>
      </c>
      <c r="AC58" s="104">
        <v>0</v>
      </c>
      <c r="AD58" s="104">
        <v>0</v>
      </c>
      <c r="AE58" s="104">
        <v>0</v>
      </c>
      <c r="AF58" s="104">
        <v>0</v>
      </c>
      <c r="AG58" s="104">
        <v>0</v>
      </c>
      <c r="AH58" s="104">
        <v>0</v>
      </c>
      <c r="AI58" s="104">
        <v>0</v>
      </c>
      <c r="AJ58" s="104">
        <v>0</v>
      </c>
      <c r="AK58" s="104">
        <v>0</v>
      </c>
      <c r="AL58" s="59">
        <f t="shared" si="8"/>
        <v>382.43555735923906</v>
      </c>
    </row>
    <row r="59" spans="1:38" x14ac:dyDescent="0.3">
      <c r="A59" s="10" t="s">
        <v>272</v>
      </c>
      <c r="B59" s="111">
        <v>6.1</v>
      </c>
      <c r="C59" s="113">
        <v>1.2922739040000002</v>
      </c>
      <c r="D59" s="174">
        <v>1</v>
      </c>
      <c r="E59" s="113">
        <v>1.2922739040000002</v>
      </c>
      <c r="F59" s="113">
        <v>1.2922739040000002</v>
      </c>
      <c r="G59" s="113">
        <v>1.2922739040000002</v>
      </c>
      <c r="H59" s="113">
        <v>0.29205390230400002</v>
      </c>
      <c r="I59" s="113">
        <v>0.29205390230400002</v>
      </c>
      <c r="J59" s="113">
        <v>0.29205390230400002</v>
      </c>
      <c r="K59" s="113">
        <v>2.9205390230400002E-2</v>
      </c>
      <c r="L59" s="113">
        <v>0</v>
      </c>
      <c r="M59" s="113">
        <v>0</v>
      </c>
      <c r="N59" s="113">
        <v>0</v>
      </c>
      <c r="O59" s="113">
        <v>0</v>
      </c>
      <c r="P59" s="113">
        <v>0</v>
      </c>
      <c r="Q59" s="113">
        <v>0</v>
      </c>
      <c r="R59" s="113">
        <v>0</v>
      </c>
      <c r="S59" s="113">
        <v>0</v>
      </c>
      <c r="T59" s="113">
        <v>0</v>
      </c>
      <c r="U59" s="113">
        <v>0</v>
      </c>
      <c r="V59" s="113">
        <v>0</v>
      </c>
      <c r="W59" s="113">
        <v>0</v>
      </c>
      <c r="X59" s="113">
        <v>0</v>
      </c>
      <c r="Y59" s="113">
        <v>0</v>
      </c>
      <c r="Z59" s="113">
        <v>0</v>
      </c>
      <c r="AA59" s="113">
        <v>0</v>
      </c>
      <c r="AB59" s="113">
        <v>0</v>
      </c>
      <c r="AC59" s="113">
        <v>0</v>
      </c>
      <c r="AD59" s="113">
        <v>0</v>
      </c>
      <c r="AE59" s="113">
        <v>0</v>
      </c>
      <c r="AF59" s="113">
        <v>0</v>
      </c>
      <c r="AG59" s="113">
        <v>0</v>
      </c>
      <c r="AH59" s="113">
        <v>0</v>
      </c>
      <c r="AI59" s="113">
        <v>0</v>
      </c>
      <c r="AJ59" s="113">
        <v>0</v>
      </c>
      <c r="AK59" s="113">
        <v>0</v>
      </c>
      <c r="AL59" s="59">
        <f t="shared" si="8"/>
        <v>4.7821888091423999</v>
      </c>
    </row>
    <row r="60" spans="1:38" x14ac:dyDescent="0.3">
      <c r="A60" s="10" t="s">
        <v>254</v>
      </c>
      <c r="B60" s="111">
        <v>25</v>
      </c>
      <c r="C60" s="113">
        <v>0.36591694039577088</v>
      </c>
      <c r="D60" s="174">
        <v>1</v>
      </c>
      <c r="E60" s="113">
        <v>0.36591694039577088</v>
      </c>
      <c r="F60" s="113">
        <v>0.36591694039577088</v>
      </c>
      <c r="G60" s="113">
        <v>0.36591694039577088</v>
      </c>
      <c r="H60" s="113">
        <v>0.36591694039577088</v>
      </c>
      <c r="I60" s="113">
        <v>0.36591694039577088</v>
      </c>
      <c r="J60" s="113">
        <v>0.36591694039577088</v>
      </c>
      <c r="K60" s="113">
        <v>0.36591694039577088</v>
      </c>
      <c r="L60" s="113">
        <v>0.36591694039577088</v>
      </c>
      <c r="M60" s="113">
        <v>0.36591694039577088</v>
      </c>
      <c r="N60" s="113">
        <v>0.36591694039577088</v>
      </c>
      <c r="O60" s="113">
        <v>0.36591694039577088</v>
      </c>
      <c r="P60" s="113">
        <v>0.36591694039577088</v>
      </c>
      <c r="Q60" s="113">
        <v>0.36591694039577088</v>
      </c>
      <c r="R60" s="113">
        <v>0.36591694039577088</v>
      </c>
      <c r="S60" s="113">
        <v>0.36591694039577088</v>
      </c>
      <c r="T60" s="113">
        <v>0.36591694039577088</v>
      </c>
      <c r="U60" s="113">
        <v>0.36591694039577088</v>
      </c>
      <c r="V60" s="113">
        <v>0.36591694039577088</v>
      </c>
      <c r="W60" s="113">
        <v>0.36591694039577088</v>
      </c>
      <c r="X60" s="113">
        <v>0.36591694039577088</v>
      </c>
      <c r="Y60" s="113">
        <v>0.36591694039577088</v>
      </c>
      <c r="Z60" s="113">
        <v>0.36591694039577088</v>
      </c>
      <c r="AA60" s="113">
        <v>0.36591694039577088</v>
      </c>
      <c r="AB60" s="113">
        <v>0.36591694039577088</v>
      </c>
      <c r="AC60" s="113">
        <v>0.36591694039577088</v>
      </c>
      <c r="AD60" s="113">
        <v>0</v>
      </c>
      <c r="AE60" s="113">
        <v>0</v>
      </c>
      <c r="AF60" s="113">
        <v>0</v>
      </c>
      <c r="AG60" s="113">
        <v>0</v>
      </c>
      <c r="AH60" s="113">
        <v>0</v>
      </c>
      <c r="AI60" s="113">
        <v>0</v>
      </c>
      <c r="AJ60" s="113">
        <v>0</v>
      </c>
      <c r="AK60" s="113">
        <v>0</v>
      </c>
      <c r="AL60" s="59">
        <f t="shared" si="8"/>
        <v>9.1479235098942677</v>
      </c>
    </row>
    <row r="61" spans="1:38" x14ac:dyDescent="0.3">
      <c r="A61" s="10" t="s">
        <v>255</v>
      </c>
      <c r="B61" s="111">
        <v>15</v>
      </c>
      <c r="C61" s="113">
        <v>0.14928321401042302</v>
      </c>
      <c r="D61" s="174">
        <v>1</v>
      </c>
      <c r="E61" s="113">
        <v>0.14928321401042302</v>
      </c>
      <c r="F61" s="113">
        <v>0.14928321401042302</v>
      </c>
      <c r="G61" s="113">
        <v>0.14928321401042302</v>
      </c>
      <c r="H61" s="113">
        <v>0.14928321401042302</v>
      </c>
      <c r="I61" s="113">
        <v>0.14928321401042302</v>
      </c>
      <c r="J61" s="113">
        <v>0.14928321401042302</v>
      </c>
      <c r="K61" s="113">
        <v>0.14928321401042302</v>
      </c>
      <c r="L61" s="113">
        <v>0.14928321401042302</v>
      </c>
      <c r="M61" s="113">
        <v>0.14928321401042302</v>
      </c>
      <c r="N61" s="113">
        <v>0.14928321401042302</v>
      </c>
      <c r="O61" s="113">
        <v>0.14928321401042302</v>
      </c>
      <c r="P61" s="113">
        <v>0.14928321401042302</v>
      </c>
      <c r="Q61" s="113">
        <v>0.14928321401042302</v>
      </c>
      <c r="R61" s="113">
        <v>0.14928321401042302</v>
      </c>
      <c r="S61" s="113">
        <v>0.14928321401042302</v>
      </c>
      <c r="T61" s="113">
        <v>0</v>
      </c>
      <c r="U61" s="113">
        <v>0</v>
      </c>
      <c r="V61" s="113">
        <v>0</v>
      </c>
      <c r="W61" s="113">
        <v>0</v>
      </c>
      <c r="X61" s="113">
        <v>0</v>
      </c>
      <c r="Y61" s="113">
        <v>0</v>
      </c>
      <c r="Z61" s="113">
        <v>0</v>
      </c>
      <c r="AA61" s="113">
        <v>0</v>
      </c>
      <c r="AB61" s="113">
        <v>0</v>
      </c>
      <c r="AC61" s="113">
        <v>0</v>
      </c>
      <c r="AD61" s="113">
        <v>0</v>
      </c>
      <c r="AE61" s="113">
        <v>0</v>
      </c>
      <c r="AF61" s="113">
        <v>0</v>
      </c>
      <c r="AG61" s="113">
        <v>0</v>
      </c>
      <c r="AH61" s="113">
        <v>0</v>
      </c>
      <c r="AI61" s="113">
        <v>0</v>
      </c>
      <c r="AJ61" s="113">
        <v>0</v>
      </c>
      <c r="AK61" s="113">
        <v>0</v>
      </c>
      <c r="AL61" s="59">
        <f t="shared" si="8"/>
        <v>2.2392482101563456</v>
      </c>
    </row>
    <row r="62" spans="1:38" x14ac:dyDescent="0.3">
      <c r="A62" s="12" t="s">
        <v>37</v>
      </c>
      <c r="B62" s="13"/>
      <c r="C62" s="112">
        <f t="shared" ref="C62:AL62" si="9">SUM(C51:C61)</f>
        <v>501.71587822428143</v>
      </c>
      <c r="D62" s="175">
        <v>1</v>
      </c>
      <c r="E62" s="112">
        <f t="shared" si="9"/>
        <v>501.71587822428143</v>
      </c>
      <c r="F62" s="112">
        <f t="shared" si="9"/>
        <v>501.71587822428143</v>
      </c>
      <c r="G62" s="112">
        <f t="shared" si="9"/>
        <v>501.71587822428143</v>
      </c>
      <c r="H62" s="112">
        <f t="shared" si="9"/>
        <v>421.06650380468011</v>
      </c>
      <c r="I62" s="112">
        <f t="shared" si="9"/>
        <v>421.06650380468011</v>
      </c>
      <c r="J62" s="112">
        <f t="shared" si="9"/>
        <v>421.06650380468011</v>
      </c>
      <c r="K62" s="112">
        <f t="shared" si="9"/>
        <v>420.80365529260649</v>
      </c>
      <c r="L62" s="112">
        <f t="shared" si="9"/>
        <v>375.59974990237612</v>
      </c>
      <c r="M62" s="112">
        <f t="shared" si="9"/>
        <v>375.59998372557408</v>
      </c>
      <c r="N62" s="112">
        <f t="shared" si="9"/>
        <v>354.48628335438673</v>
      </c>
      <c r="O62" s="112">
        <f t="shared" si="9"/>
        <v>41.345628266067173</v>
      </c>
      <c r="P62" s="112">
        <f t="shared" si="9"/>
        <v>41.345628266067173</v>
      </c>
      <c r="Q62" s="112">
        <f t="shared" si="9"/>
        <v>41.345628266067173</v>
      </c>
      <c r="R62" s="112">
        <f t="shared" si="9"/>
        <v>41.345628266067173</v>
      </c>
      <c r="S62" s="112">
        <f t="shared" si="9"/>
        <v>41.345628266067173</v>
      </c>
      <c r="T62" s="112">
        <f t="shared" si="9"/>
        <v>19.487683117197829</v>
      </c>
      <c r="U62" s="112">
        <f t="shared" si="9"/>
        <v>19.487683117197829</v>
      </c>
      <c r="V62" s="112">
        <f t="shared" si="9"/>
        <v>19.487683117197829</v>
      </c>
      <c r="W62" s="112">
        <f t="shared" si="9"/>
        <v>19.487683117197829</v>
      </c>
      <c r="X62" s="112">
        <f t="shared" si="9"/>
        <v>19.487683117197829</v>
      </c>
      <c r="Y62" s="112">
        <f t="shared" si="9"/>
        <v>0.36591694039577088</v>
      </c>
      <c r="Z62" s="112">
        <f t="shared" si="9"/>
        <v>0.36591694039577088</v>
      </c>
      <c r="AA62" s="112">
        <f t="shared" si="9"/>
        <v>0.36591694039577088</v>
      </c>
      <c r="AB62" s="112">
        <f t="shared" si="9"/>
        <v>0.36591694039577088</v>
      </c>
      <c r="AC62" s="112">
        <f t="shared" si="9"/>
        <v>0.36591694039577088</v>
      </c>
      <c r="AD62" s="112">
        <f t="shared" si="9"/>
        <v>0</v>
      </c>
      <c r="AE62" s="112">
        <f t="shared" si="9"/>
        <v>0</v>
      </c>
      <c r="AF62" s="112">
        <f t="shared" si="9"/>
        <v>0</v>
      </c>
      <c r="AG62" s="112">
        <f t="shared" si="9"/>
        <v>0</v>
      </c>
      <c r="AH62" s="112">
        <f t="shared" si="9"/>
        <v>0</v>
      </c>
      <c r="AI62" s="112">
        <f t="shared" si="9"/>
        <v>0</v>
      </c>
      <c r="AJ62" s="112">
        <f t="shared" si="9"/>
        <v>0</v>
      </c>
      <c r="AK62" s="112">
        <f t="shared" si="9"/>
        <v>0</v>
      </c>
      <c r="AL62" s="62">
        <f t="shared" si="9"/>
        <v>4600.8329599801309</v>
      </c>
    </row>
    <row r="63" spans="1:38" x14ac:dyDescent="0.3">
      <c r="A63" s="4" t="s">
        <v>38</v>
      </c>
      <c r="B63" s="5"/>
      <c r="C63" s="64"/>
      <c r="D63" s="64"/>
      <c r="E63" s="64">
        <v>0</v>
      </c>
      <c r="F63" s="27">
        <f>$F62-F62</f>
        <v>0</v>
      </c>
      <c r="G63" s="27">
        <f t="shared" ref="G63:AK63" si="10">$F62-G62</f>
        <v>0</v>
      </c>
      <c r="H63" s="27">
        <f t="shared" si="10"/>
        <v>80.649374419601315</v>
      </c>
      <c r="I63" s="27">
        <f t="shared" si="10"/>
        <v>80.649374419601315</v>
      </c>
      <c r="J63" s="27">
        <f t="shared" si="10"/>
        <v>80.649374419601315</v>
      </c>
      <c r="K63" s="27">
        <f t="shared" si="10"/>
        <v>80.912222931674933</v>
      </c>
      <c r="L63" s="27">
        <f t="shared" si="10"/>
        <v>126.11612832190531</v>
      </c>
      <c r="M63" s="27">
        <f t="shared" si="10"/>
        <v>126.11589449870735</v>
      </c>
      <c r="N63" s="27">
        <f t="shared" si="10"/>
        <v>147.2295948698947</v>
      </c>
      <c r="O63" s="27">
        <f t="shared" si="10"/>
        <v>460.37024995821423</v>
      </c>
      <c r="P63" s="27">
        <f t="shared" si="10"/>
        <v>460.37024995821423</v>
      </c>
      <c r="Q63" s="27">
        <f t="shared" si="10"/>
        <v>460.37024995821423</v>
      </c>
      <c r="R63" s="27">
        <f t="shared" si="10"/>
        <v>460.37024995821423</v>
      </c>
      <c r="S63" s="27">
        <f t="shared" si="10"/>
        <v>460.37024995821423</v>
      </c>
      <c r="T63" s="27">
        <f t="shared" si="10"/>
        <v>482.22819510708359</v>
      </c>
      <c r="U63" s="27">
        <f t="shared" si="10"/>
        <v>482.22819510708359</v>
      </c>
      <c r="V63" s="27">
        <f t="shared" si="10"/>
        <v>482.22819510708359</v>
      </c>
      <c r="W63" s="27">
        <f t="shared" si="10"/>
        <v>482.22819510708359</v>
      </c>
      <c r="X63" s="27">
        <f t="shared" si="10"/>
        <v>482.22819510708359</v>
      </c>
      <c r="Y63" s="27">
        <f t="shared" si="10"/>
        <v>501.34996128388565</v>
      </c>
      <c r="Z63" s="27">
        <f t="shared" si="10"/>
        <v>501.34996128388565</v>
      </c>
      <c r="AA63" s="27">
        <f t="shared" si="10"/>
        <v>501.34996128388565</v>
      </c>
      <c r="AB63" s="27">
        <f t="shared" si="10"/>
        <v>501.34996128388565</v>
      </c>
      <c r="AC63" s="27">
        <f t="shared" si="10"/>
        <v>501.34996128388565</v>
      </c>
      <c r="AD63" s="27">
        <f t="shared" si="10"/>
        <v>501.71587822428143</v>
      </c>
      <c r="AE63" s="27">
        <f t="shared" si="10"/>
        <v>501.71587822428143</v>
      </c>
      <c r="AF63" s="27">
        <f t="shared" si="10"/>
        <v>501.71587822428143</v>
      </c>
      <c r="AG63" s="27">
        <f t="shared" si="10"/>
        <v>501.71587822428143</v>
      </c>
      <c r="AH63" s="27">
        <f t="shared" si="10"/>
        <v>501.71587822428143</v>
      </c>
      <c r="AI63" s="27">
        <f t="shared" si="10"/>
        <v>501.71587822428143</v>
      </c>
      <c r="AJ63" s="27">
        <f t="shared" si="10"/>
        <v>501.71587822428143</v>
      </c>
      <c r="AK63" s="27">
        <f t="shared" si="10"/>
        <v>501.71587822428143</v>
      </c>
      <c r="AL63" s="64"/>
    </row>
    <row r="64" spans="1:38" x14ac:dyDescent="0.3">
      <c r="A64" s="7" t="s">
        <v>3</v>
      </c>
      <c r="B64" s="24">
        <f>SUMPRODUCT(B51:B61,C51:C61)/C62</f>
        <v>10.287650268027194</v>
      </c>
    </row>
    <row r="65" spans="1:38" x14ac:dyDescent="0.3">
      <c r="A65" s="22"/>
    </row>
    <row r="66" spans="1:38" x14ac:dyDescent="0.3">
      <c r="A66" s="49" t="s">
        <v>276</v>
      </c>
    </row>
    <row r="67" spans="1:38" ht="15.75" customHeight="1" x14ac:dyDescent="0.3">
      <c r="A67" s="202" t="s">
        <v>2</v>
      </c>
      <c r="B67" s="202" t="s">
        <v>0</v>
      </c>
      <c r="C67" s="202" t="s">
        <v>60</v>
      </c>
      <c r="D67" s="202" t="s">
        <v>346</v>
      </c>
      <c r="E67" s="213" t="s">
        <v>61</v>
      </c>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08" t="s">
        <v>1</v>
      </c>
    </row>
    <row r="68" spans="1:38" x14ac:dyDescent="0.3">
      <c r="A68" s="203"/>
      <c r="B68" s="203"/>
      <c r="C68" s="203"/>
      <c r="D68" s="206"/>
      <c r="E68" s="1">
        <v>2018</v>
      </c>
      <c r="F68" s="1">
        <v>2019</v>
      </c>
      <c r="G68" s="1">
        <v>2020</v>
      </c>
      <c r="H68" s="1">
        <v>2021</v>
      </c>
      <c r="I68" s="1">
        <v>2022</v>
      </c>
      <c r="J68" s="1">
        <v>2023</v>
      </c>
      <c r="K68" s="1">
        <v>2024</v>
      </c>
      <c r="L68" s="1">
        <v>2025</v>
      </c>
      <c r="M68" s="1">
        <v>2026</v>
      </c>
      <c r="N68" s="1">
        <v>2027</v>
      </c>
      <c r="O68" s="1">
        <v>2028</v>
      </c>
      <c r="P68" s="1">
        <v>2029</v>
      </c>
      <c r="Q68" s="1">
        <v>2030</v>
      </c>
      <c r="R68" s="1">
        <v>2031</v>
      </c>
      <c r="S68" s="1">
        <v>2032</v>
      </c>
      <c r="T68" s="1">
        <v>2033</v>
      </c>
      <c r="U68" s="1">
        <v>2034</v>
      </c>
      <c r="V68" s="1">
        <v>2035</v>
      </c>
      <c r="W68" s="1">
        <v>2036</v>
      </c>
      <c r="X68" s="1">
        <v>2037</v>
      </c>
      <c r="Y68" s="1">
        <v>2038</v>
      </c>
      <c r="Z68" s="1">
        <v>2039</v>
      </c>
      <c r="AA68" s="1">
        <v>2040</v>
      </c>
      <c r="AB68" s="1">
        <v>2041</v>
      </c>
      <c r="AC68" s="1">
        <v>2042</v>
      </c>
      <c r="AD68" s="1">
        <v>2043</v>
      </c>
      <c r="AE68" s="1">
        <v>2044</v>
      </c>
      <c r="AF68" s="1">
        <v>2045</v>
      </c>
      <c r="AG68" s="1">
        <v>2046</v>
      </c>
      <c r="AH68" s="1">
        <v>2047</v>
      </c>
      <c r="AI68" s="1">
        <v>2048</v>
      </c>
      <c r="AJ68" s="1">
        <v>2049</v>
      </c>
      <c r="AK68" s="1">
        <v>2050</v>
      </c>
      <c r="AL68" s="209"/>
    </row>
    <row r="69" spans="1:38" x14ac:dyDescent="0.3">
      <c r="A69" s="10" t="s">
        <v>259</v>
      </c>
      <c r="B69" s="111">
        <v>10</v>
      </c>
      <c r="C69" s="104">
        <v>1793.3340493728003</v>
      </c>
      <c r="D69" s="174">
        <v>1</v>
      </c>
      <c r="E69" s="104">
        <v>1793.3340493728003</v>
      </c>
      <c r="F69" s="104">
        <v>1793.3340493728003</v>
      </c>
      <c r="G69" s="104">
        <v>1793.3340493728003</v>
      </c>
      <c r="H69" s="104">
        <v>405.29349515825288</v>
      </c>
      <c r="I69" s="104">
        <v>405.29349515825288</v>
      </c>
      <c r="J69" s="104">
        <v>405.29349515825288</v>
      </c>
      <c r="K69" s="104">
        <v>405.29349515825288</v>
      </c>
      <c r="L69" s="104">
        <v>405.29349515825288</v>
      </c>
      <c r="M69" s="104">
        <v>405.29349515825288</v>
      </c>
      <c r="N69" s="104">
        <v>405.29349515825288</v>
      </c>
      <c r="O69" s="104">
        <v>0</v>
      </c>
      <c r="P69" s="104">
        <v>0</v>
      </c>
      <c r="Q69" s="104">
        <v>0</v>
      </c>
      <c r="R69" s="104">
        <v>0</v>
      </c>
      <c r="S69" s="104">
        <v>0</v>
      </c>
      <c r="T69" s="104">
        <v>0</v>
      </c>
      <c r="U69" s="104">
        <v>0</v>
      </c>
      <c r="V69" s="104">
        <v>0</v>
      </c>
      <c r="W69" s="104">
        <v>0</v>
      </c>
      <c r="X69" s="104">
        <v>0</v>
      </c>
      <c r="Y69" s="104">
        <v>0</v>
      </c>
      <c r="Z69" s="104">
        <v>0</v>
      </c>
      <c r="AA69" s="104">
        <v>0</v>
      </c>
      <c r="AB69" s="104">
        <v>0</v>
      </c>
      <c r="AC69" s="104">
        <v>0</v>
      </c>
      <c r="AD69" s="104">
        <v>0</v>
      </c>
      <c r="AE69" s="104">
        <v>0</v>
      </c>
      <c r="AF69" s="104">
        <v>0</v>
      </c>
      <c r="AG69" s="104">
        <v>0</v>
      </c>
      <c r="AH69" s="104">
        <v>0</v>
      </c>
      <c r="AI69" s="104">
        <v>0</v>
      </c>
      <c r="AJ69" s="104">
        <v>0</v>
      </c>
      <c r="AK69" s="104">
        <v>0</v>
      </c>
      <c r="AL69" s="59">
        <f t="shared" ref="AL69:AL74" si="11">SUM(E69:AK69)</f>
        <v>8217.0566142261705</v>
      </c>
    </row>
    <row r="70" spans="1:38" x14ac:dyDescent="0.3">
      <c r="A70" s="10" t="s">
        <v>270</v>
      </c>
      <c r="B70" s="111">
        <v>7</v>
      </c>
      <c r="C70" s="104">
        <v>572.1416999999999</v>
      </c>
      <c r="D70" s="174">
        <v>1</v>
      </c>
      <c r="E70" s="104">
        <v>572.1416999999999</v>
      </c>
      <c r="F70" s="104">
        <v>572.1416999999999</v>
      </c>
      <c r="G70" s="104">
        <v>572.1416999999999</v>
      </c>
      <c r="H70" s="104">
        <v>572.1416999999999</v>
      </c>
      <c r="I70" s="104">
        <v>572.1416999999999</v>
      </c>
      <c r="J70" s="104">
        <v>572.1416999999999</v>
      </c>
      <c r="K70" s="104">
        <v>572.1416999999999</v>
      </c>
      <c r="L70" s="104">
        <v>0</v>
      </c>
      <c r="M70" s="104">
        <v>0</v>
      </c>
      <c r="N70" s="104">
        <v>0</v>
      </c>
      <c r="O70" s="104">
        <v>0</v>
      </c>
      <c r="P70" s="104">
        <v>0</v>
      </c>
      <c r="Q70" s="104">
        <v>0</v>
      </c>
      <c r="R70" s="104">
        <v>0</v>
      </c>
      <c r="S70" s="104">
        <v>0</v>
      </c>
      <c r="T70" s="104">
        <v>0</v>
      </c>
      <c r="U70" s="104">
        <v>0</v>
      </c>
      <c r="V70" s="104">
        <v>0</v>
      </c>
      <c r="W70" s="104">
        <v>0</v>
      </c>
      <c r="X70" s="104">
        <v>0</v>
      </c>
      <c r="Y70" s="104">
        <v>0</v>
      </c>
      <c r="Z70" s="104">
        <v>0</v>
      </c>
      <c r="AA70" s="104">
        <v>0</v>
      </c>
      <c r="AB70" s="104">
        <v>0</v>
      </c>
      <c r="AC70" s="104">
        <v>0</v>
      </c>
      <c r="AD70" s="104">
        <v>0</v>
      </c>
      <c r="AE70" s="104">
        <v>0</v>
      </c>
      <c r="AF70" s="104">
        <v>0</v>
      </c>
      <c r="AG70" s="104">
        <v>0</v>
      </c>
      <c r="AH70" s="104">
        <v>0</v>
      </c>
      <c r="AI70" s="104">
        <v>0</v>
      </c>
      <c r="AJ70" s="104">
        <v>0</v>
      </c>
      <c r="AK70" s="104">
        <v>0</v>
      </c>
      <c r="AL70" s="59">
        <f t="shared" si="11"/>
        <v>4004.9919</v>
      </c>
    </row>
    <row r="71" spans="1:38" x14ac:dyDescent="0.3">
      <c r="A71" s="10" t="s">
        <v>217</v>
      </c>
      <c r="B71" s="111">
        <v>10</v>
      </c>
      <c r="C71" s="104">
        <v>189.22877281807214</v>
      </c>
      <c r="D71" s="174">
        <v>1</v>
      </c>
      <c r="E71" s="104">
        <v>189.22877281807214</v>
      </c>
      <c r="F71" s="104">
        <v>189.22877281807214</v>
      </c>
      <c r="G71" s="104">
        <v>189.22877281807214</v>
      </c>
      <c r="H71" s="104">
        <v>189.22877281807214</v>
      </c>
      <c r="I71" s="104">
        <v>189.22877281807214</v>
      </c>
      <c r="J71" s="104">
        <v>189.22877281807214</v>
      </c>
      <c r="K71" s="104">
        <v>189.22877281807214</v>
      </c>
      <c r="L71" s="104">
        <v>189.22877281807214</v>
      </c>
      <c r="M71" s="104">
        <v>189.22877281807214</v>
      </c>
      <c r="N71" s="104">
        <v>189.22877281807214</v>
      </c>
      <c r="O71" s="104">
        <v>0</v>
      </c>
      <c r="P71" s="104">
        <v>0</v>
      </c>
      <c r="Q71" s="104">
        <v>0</v>
      </c>
      <c r="R71" s="104">
        <v>0</v>
      </c>
      <c r="S71" s="104">
        <v>0</v>
      </c>
      <c r="T71" s="104">
        <v>0</v>
      </c>
      <c r="U71" s="104">
        <v>0</v>
      </c>
      <c r="V71" s="104">
        <v>0</v>
      </c>
      <c r="W71" s="104">
        <v>0</v>
      </c>
      <c r="X71" s="104">
        <v>0</v>
      </c>
      <c r="Y71" s="104">
        <v>0</v>
      </c>
      <c r="Z71" s="104">
        <v>0</v>
      </c>
      <c r="AA71" s="104">
        <v>0</v>
      </c>
      <c r="AB71" s="104">
        <v>0</v>
      </c>
      <c r="AC71" s="104">
        <v>0</v>
      </c>
      <c r="AD71" s="104">
        <v>0</v>
      </c>
      <c r="AE71" s="104">
        <v>0</v>
      </c>
      <c r="AF71" s="104">
        <v>0</v>
      </c>
      <c r="AG71" s="104">
        <v>0</v>
      </c>
      <c r="AH71" s="104">
        <v>0</v>
      </c>
      <c r="AI71" s="104">
        <v>0</v>
      </c>
      <c r="AJ71" s="104">
        <v>0</v>
      </c>
      <c r="AK71" s="104">
        <v>0</v>
      </c>
      <c r="AL71" s="59">
        <f t="shared" si="11"/>
        <v>1892.2877281807218</v>
      </c>
    </row>
    <row r="72" spans="1:38" x14ac:dyDescent="0.3">
      <c r="A72" s="10" t="s">
        <v>216</v>
      </c>
      <c r="B72" s="111">
        <v>9</v>
      </c>
      <c r="C72" s="104">
        <v>106.79476096387401</v>
      </c>
      <c r="D72" s="174">
        <v>1</v>
      </c>
      <c r="E72" s="104">
        <v>106.79476096387401</v>
      </c>
      <c r="F72" s="104">
        <v>106.79476096387401</v>
      </c>
      <c r="G72" s="104">
        <v>106.79476096387401</v>
      </c>
      <c r="H72" s="104">
        <v>106.79476096387401</v>
      </c>
      <c r="I72" s="104">
        <v>106.79476096387401</v>
      </c>
      <c r="J72" s="104">
        <v>106.79476096387401</v>
      </c>
      <c r="K72" s="104">
        <v>106.79476096387401</v>
      </c>
      <c r="L72" s="104">
        <v>106.79476096387401</v>
      </c>
      <c r="M72" s="104">
        <v>106.79476096387401</v>
      </c>
      <c r="N72" s="104">
        <v>0</v>
      </c>
      <c r="O72" s="104">
        <v>0</v>
      </c>
      <c r="P72" s="104">
        <v>0</v>
      </c>
      <c r="Q72" s="104">
        <v>0</v>
      </c>
      <c r="R72" s="104">
        <v>0</v>
      </c>
      <c r="S72" s="104">
        <v>0</v>
      </c>
      <c r="T72" s="104">
        <v>0</v>
      </c>
      <c r="U72" s="104">
        <v>0</v>
      </c>
      <c r="V72" s="104">
        <v>0</v>
      </c>
      <c r="W72" s="104">
        <v>0</v>
      </c>
      <c r="X72" s="104">
        <v>0</v>
      </c>
      <c r="Y72" s="104">
        <v>0</v>
      </c>
      <c r="Z72" s="104">
        <v>0</v>
      </c>
      <c r="AA72" s="104">
        <v>0</v>
      </c>
      <c r="AB72" s="104">
        <v>0</v>
      </c>
      <c r="AC72" s="104">
        <v>0</v>
      </c>
      <c r="AD72" s="104">
        <v>0</v>
      </c>
      <c r="AE72" s="104">
        <v>0</v>
      </c>
      <c r="AF72" s="104">
        <v>0</v>
      </c>
      <c r="AG72" s="104">
        <v>0</v>
      </c>
      <c r="AH72" s="104">
        <v>0</v>
      </c>
      <c r="AI72" s="104">
        <v>0</v>
      </c>
      <c r="AJ72" s="104">
        <v>0</v>
      </c>
      <c r="AK72" s="104">
        <v>0</v>
      </c>
      <c r="AL72" s="59">
        <f t="shared" si="11"/>
        <v>961.15284867486639</v>
      </c>
    </row>
    <row r="73" spans="1:38" x14ac:dyDescent="0.3">
      <c r="A73" s="10" t="s">
        <v>164</v>
      </c>
      <c r="B73" s="111">
        <v>10</v>
      </c>
      <c r="C73" s="104">
        <v>17.793994637133419</v>
      </c>
      <c r="D73" s="174">
        <v>1</v>
      </c>
      <c r="E73" s="104">
        <v>17.793994637133419</v>
      </c>
      <c r="F73" s="104">
        <v>17.793994637133419</v>
      </c>
      <c r="G73" s="104">
        <v>17.793994637133419</v>
      </c>
      <c r="H73" s="104">
        <v>17.793994637133419</v>
      </c>
      <c r="I73" s="104">
        <v>17.793994637133419</v>
      </c>
      <c r="J73" s="104">
        <v>17.793994637133419</v>
      </c>
      <c r="K73" s="104">
        <v>17.793994637133419</v>
      </c>
      <c r="L73" s="104">
        <v>17.793994637133419</v>
      </c>
      <c r="M73" s="104">
        <v>17.793994637133419</v>
      </c>
      <c r="N73" s="104">
        <v>17.793994637133419</v>
      </c>
      <c r="O73" s="104">
        <v>0</v>
      </c>
      <c r="P73" s="104">
        <v>0</v>
      </c>
      <c r="Q73" s="104">
        <v>0</v>
      </c>
      <c r="R73" s="104">
        <v>0</v>
      </c>
      <c r="S73" s="104">
        <v>0</v>
      </c>
      <c r="T73" s="104">
        <v>0</v>
      </c>
      <c r="U73" s="104">
        <v>0</v>
      </c>
      <c r="V73" s="104">
        <v>0</v>
      </c>
      <c r="W73" s="104">
        <v>0</v>
      </c>
      <c r="X73" s="104">
        <v>0</v>
      </c>
      <c r="Y73" s="104">
        <v>0</v>
      </c>
      <c r="Z73" s="104">
        <v>0</v>
      </c>
      <c r="AA73" s="104">
        <v>0</v>
      </c>
      <c r="AB73" s="104">
        <v>0</v>
      </c>
      <c r="AC73" s="104">
        <v>0</v>
      </c>
      <c r="AD73" s="104">
        <v>0</v>
      </c>
      <c r="AE73" s="104">
        <v>0</v>
      </c>
      <c r="AF73" s="104">
        <v>0</v>
      </c>
      <c r="AG73" s="104">
        <v>0</v>
      </c>
      <c r="AH73" s="104">
        <v>0</v>
      </c>
      <c r="AI73" s="104">
        <v>0</v>
      </c>
      <c r="AJ73" s="104">
        <v>0</v>
      </c>
      <c r="AK73" s="104">
        <v>0</v>
      </c>
      <c r="AL73" s="59">
        <f t="shared" si="11"/>
        <v>177.93994637133417</v>
      </c>
    </row>
    <row r="74" spans="1:38" x14ac:dyDescent="0.3">
      <c r="A74" s="10" t="s">
        <v>277</v>
      </c>
      <c r="B74" s="111">
        <v>10</v>
      </c>
      <c r="C74" s="104">
        <v>0.65292137920800009</v>
      </c>
      <c r="D74" s="174">
        <v>1</v>
      </c>
      <c r="E74" s="104">
        <v>0.65292137920800009</v>
      </c>
      <c r="F74" s="104">
        <v>0.65292137920800009</v>
      </c>
      <c r="G74" s="104">
        <v>0.65292137920800009</v>
      </c>
      <c r="H74" s="104">
        <v>0.65292137920800009</v>
      </c>
      <c r="I74" s="104">
        <v>0.65292137920800009</v>
      </c>
      <c r="J74" s="104">
        <v>0.65292137920800009</v>
      </c>
      <c r="K74" s="104">
        <v>0.65292137920800009</v>
      </c>
      <c r="L74" s="104">
        <v>0.65292137920800009</v>
      </c>
      <c r="M74" s="104">
        <v>0.65292137920800009</v>
      </c>
      <c r="N74" s="104">
        <v>0.65292137920800009</v>
      </c>
      <c r="O74" s="104">
        <v>0</v>
      </c>
      <c r="P74" s="104">
        <v>0</v>
      </c>
      <c r="Q74" s="104">
        <v>0</v>
      </c>
      <c r="R74" s="104">
        <v>0</v>
      </c>
      <c r="S74" s="104">
        <v>0</v>
      </c>
      <c r="T74" s="104">
        <v>0</v>
      </c>
      <c r="U74" s="104">
        <v>0</v>
      </c>
      <c r="V74" s="104">
        <v>0</v>
      </c>
      <c r="W74" s="104">
        <v>0</v>
      </c>
      <c r="X74" s="104">
        <v>0</v>
      </c>
      <c r="Y74" s="104">
        <v>0</v>
      </c>
      <c r="Z74" s="104">
        <v>0</v>
      </c>
      <c r="AA74" s="104">
        <v>0</v>
      </c>
      <c r="AB74" s="104">
        <v>0</v>
      </c>
      <c r="AC74" s="104">
        <v>0</v>
      </c>
      <c r="AD74" s="104">
        <v>0</v>
      </c>
      <c r="AE74" s="104">
        <v>0</v>
      </c>
      <c r="AF74" s="104">
        <v>0</v>
      </c>
      <c r="AG74" s="104">
        <v>0</v>
      </c>
      <c r="AH74" s="104">
        <v>0</v>
      </c>
      <c r="AI74" s="104">
        <v>0</v>
      </c>
      <c r="AJ74" s="104">
        <v>0</v>
      </c>
      <c r="AK74" s="104">
        <v>0</v>
      </c>
      <c r="AL74" s="59">
        <f t="shared" si="11"/>
        <v>6.5292137920800011</v>
      </c>
    </row>
    <row r="75" spans="1:38" x14ac:dyDescent="0.3">
      <c r="A75" s="12" t="s">
        <v>37</v>
      </c>
      <c r="B75" s="13"/>
      <c r="C75" s="112">
        <f t="shared" ref="C75:AL75" si="12">SUM(C69:C74)</f>
        <v>2679.9461991710878</v>
      </c>
      <c r="D75" s="175">
        <v>1</v>
      </c>
      <c r="E75" s="112">
        <f t="shared" si="12"/>
        <v>2679.9461991710878</v>
      </c>
      <c r="F75" s="112">
        <f t="shared" si="12"/>
        <v>2679.9461991710878</v>
      </c>
      <c r="G75" s="112">
        <f t="shared" si="12"/>
        <v>2679.9461991710878</v>
      </c>
      <c r="H75" s="112">
        <f t="shared" si="12"/>
        <v>1291.9056449565405</v>
      </c>
      <c r="I75" s="112">
        <f t="shared" si="12"/>
        <v>1291.9056449565405</v>
      </c>
      <c r="J75" s="112">
        <f t="shared" si="12"/>
        <v>1291.9056449565405</v>
      </c>
      <c r="K75" s="112">
        <f t="shared" si="12"/>
        <v>1291.9056449565405</v>
      </c>
      <c r="L75" s="112">
        <f t="shared" si="12"/>
        <v>719.7639449565404</v>
      </c>
      <c r="M75" s="112">
        <f t="shared" si="12"/>
        <v>719.7639449565404</v>
      </c>
      <c r="N75" s="112">
        <f t="shared" si="12"/>
        <v>612.96918399266644</v>
      </c>
      <c r="O75" s="112">
        <f t="shared" si="12"/>
        <v>0</v>
      </c>
      <c r="P75" s="112">
        <f t="shared" si="12"/>
        <v>0</v>
      </c>
      <c r="Q75" s="112">
        <f t="shared" si="12"/>
        <v>0</v>
      </c>
      <c r="R75" s="112">
        <f t="shared" si="12"/>
        <v>0</v>
      </c>
      <c r="S75" s="112">
        <f t="shared" si="12"/>
        <v>0</v>
      </c>
      <c r="T75" s="112">
        <f t="shared" si="12"/>
        <v>0</v>
      </c>
      <c r="U75" s="112">
        <f t="shared" si="12"/>
        <v>0</v>
      </c>
      <c r="V75" s="112">
        <f t="shared" si="12"/>
        <v>0</v>
      </c>
      <c r="W75" s="112">
        <f t="shared" si="12"/>
        <v>0</v>
      </c>
      <c r="X75" s="112">
        <f t="shared" si="12"/>
        <v>0</v>
      </c>
      <c r="Y75" s="112">
        <f t="shared" si="12"/>
        <v>0</v>
      </c>
      <c r="Z75" s="112">
        <f t="shared" si="12"/>
        <v>0</v>
      </c>
      <c r="AA75" s="112">
        <f t="shared" si="12"/>
        <v>0</v>
      </c>
      <c r="AB75" s="112">
        <f t="shared" si="12"/>
        <v>0</v>
      </c>
      <c r="AC75" s="112">
        <f t="shared" si="12"/>
        <v>0</v>
      </c>
      <c r="AD75" s="112">
        <f t="shared" si="12"/>
        <v>0</v>
      </c>
      <c r="AE75" s="112">
        <f t="shared" si="12"/>
        <v>0</v>
      </c>
      <c r="AF75" s="112">
        <f t="shared" si="12"/>
        <v>0</v>
      </c>
      <c r="AG75" s="112">
        <f t="shared" si="12"/>
        <v>0</v>
      </c>
      <c r="AH75" s="112">
        <f t="shared" si="12"/>
        <v>0</v>
      </c>
      <c r="AI75" s="112">
        <f t="shared" si="12"/>
        <v>0</v>
      </c>
      <c r="AJ75" s="112">
        <f t="shared" si="12"/>
        <v>0</v>
      </c>
      <c r="AK75" s="112">
        <f t="shared" si="12"/>
        <v>0</v>
      </c>
      <c r="AL75" s="62">
        <f t="shared" si="12"/>
        <v>15259.958251245174</v>
      </c>
    </row>
    <row r="76" spans="1:38" x14ac:dyDescent="0.3">
      <c r="A76" s="4" t="s">
        <v>38</v>
      </c>
      <c r="B76" s="5"/>
      <c r="C76" s="64"/>
      <c r="D76" s="64"/>
      <c r="E76" s="64">
        <v>0</v>
      </c>
      <c r="F76" s="27">
        <f>$F75-F75</f>
        <v>0</v>
      </c>
      <c r="G76" s="27">
        <f t="shared" ref="G76:AK76" si="13">$F75-G75</f>
        <v>0</v>
      </c>
      <c r="H76" s="27">
        <f t="shared" si="13"/>
        <v>1388.0405542145472</v>
      </c>
      <c r="I76" s="27">
        <f t="shared" si="13"/>
        <v>1388.0405542145472</v>
      </c>
      <c r="J76" s="27">
        <f t="shared" si="13"/>
        <v>1388.0405542145472</v>
      </c>
      <c r="K76" s="27">
        <f t="shared" si="13"/>
        <v>1388.0405542145472</v>
      </c>
      <c r="L76" s="27">
        <f t="shared" si="13"/>
        <v>1960.1822542145474</v>
      </c>
      <c r="M76" s="27">
        <f t="shared" si="13"/>
        <v>1960.1822542145474</v>
      </c>
      <c r="N76" s="27">
        <f t="shared" si="13"/>
        <v>2066.9770151784214</v>
      </c>
      <c r="O76" s="27">
        <f t="shared" si="13"/>
        <v>2679.9461991710878</v>
      </c>
      <c r="P76" s="27">
        <f t="shared" si="13"/>
        <v>2679.9461991710878</v>
      </c>
      <c r="Q76" s="27">
        <f t="shared" si="13"/>
        <v>2679.9461991710878</v>
      </c>
      <c r="R76" s="27">
        <f t="shared" si="13"/>
        <v>2679.9461991710878</v>
      </c>
      <c r="S76" s="27">
        <f t="shared" si="13"/>
        <v>2679.9461991710878</v>
      </c>
      <c r="T76" s="27">
        <f t="shared" si="13"/>
        <v>2679.9461991710878</v>
      </c>
      <c r="U76" s="27">
        <f t="shared" si="13"/>
        <v>2679.9461991710878</v>
      </c>
      <c r="V76" s="27">
        <f t="shared" si="13"/>
        <v>2679.9461991710878</v>
      </c>
      <c r="W76" s="27">
        <f t="shared" si="13"/>
        <v>2679.9461991710878</v>
      </c>
      <c r="X76" s="27">
        <f t="shared" si="13"/>
        <v>2679.9461991710878</v>
      </c>
      <c r="Y76" s="27">
        <f t="shared" si="13"/>
        <v>2679.9461991710878</v>
      </c>
      <c r="Z76" s="27">
        <f t="shared" si="13"/>
        <v>2679.9461991710878</v>
      </c>
      <c r="AA76" s="27">
        <f t="shared" si="13"/>
        <v>2679.9461991710878</v>
      </c>
      <c r="AB76" s="27">
        <f t="shared" si="13"/>
        <v>2679.9461991710878</v>
      </c>
      <c r="AC76" s="27">
        <f t="shared" si="13"/>
        <v>2679.9461991710878</v>
      </c>
      <c r="AD76" s="27">
        <f t="shared" si="13"/>
        <v>2679.9461991710878</v>
      </c>
      <c r="AE76" s="27">
        <f t="shared" si="13"/>
        <v>2679.9461991710878</v>
      </c>
      <c r="AF76" s="27">
        <f t="shared" si="13"/>
        <v>2679.9461991710878</v>
      </c>
      <c r="AG76" s="27">
        <f t="shared" si="13"/>
        <v>2679.9461991710878</v>
      </c>
      <c r="AH76" s="27">
        <f t="shared" si="13"/>
        <v>2679.9461991710878</v>
      </c>
      <c r="AI76" s="27">
        <f t="shared" si="13"/>
        <v>2679.9461991710878</v>
      </c>
      <c r="AJ76" s="27">
        <f t="shared" si="13"/>
        <v>2679.9461991710878</v>
      </c>
      <c r="AK76" s="27">
        <f t="shared" si="13"/>
        <v>2679.9461991710878</v>
      </c>
      <c r="AL76" s="64"/>
    </row>
    <row r="77" spans="1:38" x14ac:dyDescent="0.3">
      <c r="A77" s="7" t="s">
        <v>3</v>
      </c>
      <c r="B77" s="24">
        <f>SUMPRODUCT(B69:B74,C69:C74)/C75</f>
        <v>9.3196804243578466</v>
      </c>
    </row>
    <row r="78" spans="1:38" x14ac:dyDescent="0.3">
      <c r="A78" s="52"/>
      <c r="B78" s="53"/>
    </row>
    <row r="79" spans="1:38" x14ac:dyDescent="0.3">
      <c r="A79" s="210" t="s">
        <v>5</v>
      </c>
      <c r="B79" s="211"/>
      <c r="C79" s="211"/>
      <c r="D79" s="211"/>
      <c r="E79" s="211"/>
    </row>
    <row r="80" spans="1:38" ht="57.75" customHeight="1" x14ac:dyDescent="0.3">
      <c r="A80" s="212" t="s">
        <v>57</v>
      </c>
      <c r="B80" s="212"/>
      <c r="C80" s="212"/>
      <c r="D80" s="212"/>
      <c r="E80" s="212"/>
    </row>
  </sheetData>
  <mergeCells count="26">
    <mergeCell ref="A4:A5"/>
    <mergeCell ref="B4:B5"/>
    <mergeCell ref="C4:C5"/>
    <mergeCell ref="E4:AK4"/>
    <mergeCell ref="AL4:AL5"/>
    <mergeCell ref="D4:D5"/>
    <mergeCell ref="A79:E79"/>
    <mergeCell ref="A80:E80"/>
    <mergeCell ref="A20:A21"/>
    <mergeCell ref="B20:B21"/>
    <mergeCell ref="C20:C21"/>
    <mergeCell ref="E20:AK20"/>
    <mergeCell ref="A67:A68"/>
    <mergeCell ref="B67:B68"/>
    <mergeCell ref="C67:C68"/>
    <mergeCell ref="E67:AK67"/>
    <mergeCell ref="D20:D21"/>
    <mergeCell ref="D49:D50"/>
    <mergeCell ref="D67:D68"/>
    <mergeCell ref="AL67:AL68"/>
    <mergeCell ref="AL20:AL21"/>
    <mergeCell ref="A49:A50"/>
    <mergeCell ref="B49:B50"/>
    <mergeCell ref="C49:C50"/>
    <mergeCell ref="E49:AK49"/>
    <mergeCell ref="AL49:AL5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70AAD-DC08-4982-B4CC-552A86FDE545}">
  <dimension ref="A1:AE196"/>
  <sheetViews>
    <sheetView workbookViewId="0">
      <pane xSplit="2" ySplit="4" topLeftCell="C5" activePane="bottomRight" state="frozen"/>
      <selection pane="topRight" activeCell="C1" sqref="C1"/>
      <selection pane="bottomLeft" activeCell="A5" sqref="A5"/>
      <selection pane="bottomRight" activeCell="D32" sqref="D32"/>
    </sheetView>
  </sheetViews>
  <sheetFormatPr defaultRowHeight="15.75" x14ac:dyDescent="0.3"/>
  <cols>
    <col min="1" max="1" width="15.109375" style="69" bestFit="1" customWidth="1"/>
    <col min="2" max="2" width="10.5546875" style="69" customWidth="1"/>
    <col min="3" max="4" width="16.6640625" style="69" customWidth="1"/>
    <col min="5" max="5" width="14.21875" style="69" hidden="1" customWidth="1"/>
    <col min="6" max="30" width="7.5546875" style="69" customWidth="1"/>
    <col min="31" max="31" width="14.21875" style="69" customWidth="1"/>
    <col min="32" max="16384" width="8.88671875" style="69"/>
  </cols>
  <sheetData>
    <row r="1" spans="1:31" x14ac:dyDescent="0.3">
      <c r="A1" s="220" t="s">
        <v>98</v>
      </c>
      <c r="B1" s="220"/>
    </row>
    <row r="2" spans="1:31" x14ac:dyDescent="0.3">
      <c r="A2" s="70"/>
      <c r="F2" s="71">
        <v>1</v>
      </c>
      <c r="G2" s="71">
        <v>2</v>
      </c>
      <c r="H2" s="71">
        <v>3</v>
      </c>
      <c r="I2" s="71">
        <v>4</v>
      </c>
      <c r="J2" s="71">
        <v>5</v>
      </c>
      <c r="K2" s="71">
        <v>6</v>
      </c>
      <c r="L2" s="71">
        <v>7</v>
      </c>
      <c r="M2" s="71">
        <v>8</v>
      </c>
      <c r="N2" s="71">
        <v>9</v>
      </c>
      <c r="O2" s="71">
        <v>10</v>
      </c>
      <c r="P2" s="71">
        <v>11</v>
      </c>
      <c r="Q2" s="71">
        <v>12</v>
      </c>
      <c r="R2" s="71">
        <v>13</v>
      </c>
      <c r="S2" s="71">
        <v>14</v>
      </c>
      <c r="T2" s="71">
        <v>15</v>
      </c>
      <c r="U2" s="71">
        <v>16</v>
      </c>
      <c r="V2" s="71">
        <v>17</v>
      </c>
      <c r="W2" s="71">
        <v>18</v>
      </c>
      <c r="X2" s="71">
        <v>19</v>
      </c>
      <c r="Y2" s="71">
        <v>20</v>
      </c>
      <c r="Z2" s="71">
        <v>21</v>
      </c>
      <c r="AA2" s="71">
        <v>22</v>
      </c>
      <c r="AB2" s="71">
        <v>23</v>
      </c>
      <c r="AC2" s="71">
        <v>24</v>
      </c>
      <c r="AD2" s="71">
        <v>25</v>
      </c>
    </row>
    <row r="3" spans="1:31" x14ac:dyDescent="0.3">
      <c r="A3" s="223" t="s">
        <v>85</v>
      </c>
      <c r="B3" s="223" t="s">
        <v>349</v>
      </c>
      <c r="C3" s="202" t="s">
        <v>99</v>
      </c>
      <c r="D3" s="202" t="s">
        <v>346</v>
      </c>
      <c r="E3" s="202" t="s">
        <v>100</v>
      </c>
      <c r="F3" s="221" t="s">
        <v>72</v>
      </c>
      <c r="G3" s="222"/>
      <c r="H3" s="222"/>
      <c r="I3" s="222"/>
      <c r="J3" s="222"/>
      <c r="K3" s="222"/>
      <c r="L3" s="222"/>
      <c r="M3" s="222"/>
      <c r="N3" s="222"/>
      <c r="O3" s="222"/>
      <c r="P3" s="222"/>
      <c r="Q3" s="222"/>
      <c r="R3" s="222"/>
      <c r="S3" s="222"/>
      <c r="T3" s="222"/>
      <c r="U3" s="222"/>
      <c r="V3" s="222"/>
      <c r="W3" s="222"/>
      <c r="X3" s="222"/>
      <c r="Y3" s="222"/>
      <c r="Z3" s="222"/>
      <c r="AA3" s="222"/>
      <c r="AB3" s="222"/>
      <c r="AC3" s="222"/>
      <c r="AD3" s="222"/>
      <c r="AE3" s="218" t="s">
        <v>1</v>
      </c>
    </row>
    <row r="4" spans="1:31" x14ac:dyDescent="0.3">
      <c r="A4" s="224"/>
      <c r="B4" s="224"/>
      <c r="C4" s="206"/>
      <c r="D4" s="206"/>
      <c r="E4" s="206"/>
      <c r="F4" s="72">
        <v>2018</v>
      </c>
      <c r="G4" s="72">
        <v>2019</v>
      </c>
      <c r="H4" s="72">
        <v>2020</v>
      </c>
      <c r="I4" s="72">
        <v>2021</v>
      </c>
      <c r="J4" s="72">
        <v>2022</v>
      </c>
      <c r="K4" s="72">
        <v>2023</v>
      </c>
      <c r="L4" s="72">
        <v>2024</v>
      </c>
      <c r="M4" s="72">
        <v>2025</v>
      </c>
      <c r="N4" s="72">
        <v>2026</v>
      </c>
      <c r="O4" s="72">
        <v>2027</v>
      </c>
      <c r="P4" s="72">
        <v>2028</v>
      </c>
      <c r="Q4" s="72">
        <v>2029</v>
      </c>
      <c r="R4" s="72">
        <v>2030</v>
      </c>
      <c r="S4" s="72">
        <v>2031</v>
      </c>
      <c r="T4" s="72">
        <v>2032</v>
      </c>
      <c r="U4" s="72">
        <v>2033</v>
      </c>
      <c r="V4" s="72">
        <v>2034</v>
      </c>
      <c r="W4" s="72">
        <v>2035</v>
      </c>
      <c r="X4" s="72">
        <v>2036</v>
      </c>
      <c r="Y4" s="72">
        <v>2037</v>
      </c>
      <c r="Z4" s="72">
        <v>2038</v>
      </c>
      <c r="AA4" s="72">
        <v>2039</v>
      </c>
      <c r="AB4" s="72">
        <v>2040</v>
      </c>
      <c r="AC4" s="72">
        <v>2041</v>
      </c>
      <c r="AD4" s="72">
        <v>2042</v>
      </c>
      <c r="AE4" s="219"/>
    </row>
    <row r="5" spans="1:31" x14ac:dyDescent="0.3">
      <c r="A5" s="73">
        <v>1800262</v>
      </c>
      <c r="B5" s="74">
        <v>16.672658823551789</v>
      </c>
      <c r="C5" s="126">
        <v>4.0178449488143375</v>
      </c>
      <c r="D5" s="147">
        <v>0.82199999999999995</v>
      </c>
      <c r="E5" s="126">
        <v>3.3026685479253857</v>
      </c>
      <c r="F5" s="126">
        <f t="shared" ref="F5:AD5" si="0">IF(F$2&lt;$B5,$E5,IF((($B5-F$2+1)&gt;0),($B5-F$2+1)*E5,0))</f>
        <v>3.3026685479253857</v>
      </c>
      <c r="G5" s="126">
        <f t="shared" si="0"/>
        <v>3.3026685479253857</v>
      </c>
      <c r="H5" s="126">
        <f t="shared" si="0"/>
        <v>3.3026685479253857</v>
      </c>
      <c r="I5" s="126">
        <f t="shared" si="0"/>
        <v>3.3026685479253857</v>
      </c>
      <c r="J5" s="126">
        <f t="shared" si="0"/>
        <v>3.3026685479253857</v>
      </c>
      <c r="K5" s="126">
        <f t="shared" si="0"/>
        <v>3.3026685479253857</v>
      </c>
      <c r="L5" s="126">
        <f t="shared" si="0"/>
        <v>3.3026685479253857</v>
      </c>
      <c r="M5" s="126">
        <f t="shared" si="0"/>
        <v>3.3026685479253857</v>
      </c>
      <c r="N5" s="126">
        <f t="shared" si="0"/>
        <v>3.3026685479253857</v>
      </c>
      <c r="O5" s="126">
        <f t="shared" si="0"/>
        <v>3.3026685479253857</v>
      </c>
      <c r="P5" s="126">
        <f t="shared" si="0"/>
        <v>3.3026685479253857</v>
      </c>
      <c r="Q5" s="126">
        <f t="shared" si="0"/>
        <v>3.3026685479253857</v>
      </c>
      <c r="R5" s="126">
        <f t="shared" si="0"/>
        <v>3.3026685479253857</v>
      </c>
      <c r="S5" s="126">
        <f t="shared" si="0"/>
        <v>3.3026685479253857</v>
      </c>
      <c r="T5" s="126">
        <f t="shared" si="0"/>
        <v>3.3026685479253857</v>
      </c>
      <c r="U5" s="126">
        <f t="shared" si="0"/>
        <v>3.3026685479253857</v>
      </c>
      <c r="V5" s="126">
        <f t="shared" si="0"/>
        <v>2.2215691400289845</v>
      </c>
      <c r="W5" s="126">
        <f t="shared" si="0"/>
        <v>0</v>
      </c>
      <c r="X5" s="126">
        <f t="shared" si="0"/>
        <v>0</v>
      </c>
      <c r="Y5" s="126">
        <f t="shared" si="0"/>
        <v>0</v>
      </c>
      <c r="Z5" s="126">
        <f t="shared" si="0"/>
        <v>0</v>
      </c>
      <c r="AA5" s="126">
        <f t="shared" si="0"/>
        <v>0</v>
      </c>
      <c r="AB5" s="126">
        <f t="shared" si="0"/>
        <v>0</v>
      </c>
      <c r="AC5" s="126">
        <f t="shared" si="0"/>
        <v>0</v>
      </c>
      <c r="AD5" s="126">
        <f t="shared" si="0"/>
        <v>0</v>
      </c>
      <c r="AE5" s="75">
        <f t="shared" ref="AE5:AE68" si="1">SUM(F5:AD5)</f>
        <v>55.064265906835153</v>
      </c>
    </row>
    <row r="6" spans="1:31" x14ac:dyDescent="0.3">
      <c r="A6" s="73">
        <v>1000031</v>
      </c>
      <c r="B6" s="74">
        <v>16.672658823551789</v>
      </c>
      <c r="C6" s="126">
        <v>13.73343058158108</v>
      </c>
      <c r="D6" s="147">
        <v>0.82200000000000006</v>
      </c>
      <c r="E6" s="126">
        <v>11.288879938059647</v>
      </c>
      <c r="F6" s="126">
        <f t="shared" ref="F6:AD6" si="2">IF(F$2&lt;$B6,$E6,IF((($B6-F$2+1)&gt;0),($B6-F$2+1)*E6,0))</f>
        <v>11.288879938059647</v>
      </c>
      <c r="G6" s="126">
        <f t="shared" si="2"/>
        <v>11.288879938059647</v>
      </c>
      <c r="H6" s="126">
        <f t="shared" si="2"/>
        <v>11.288879938059647</v>
      </c>
      <c r="I6" s="126">
        <f t="shared" si="2"/>
        <v>11.288879938059647</v>
      </c>
      <c r="J6" s="126">
        <f t="shared" si="2"/>
        <v>11.288879938059647</v>
      </c>
      <c r="K6" s="126">
        <f t="shared" si="2"/>
        <v>11.288879938059647</v>
      </c>
      <c r="L6" s="126">
        <f t="shared" si="2"/>
        <v>11.288879938059647</v>
      </c>
      <c r="M6" s="126">
        <f t="shared" si="2"/>
        <v>11.288879938059647</v>
      </c>
      <c r="N6" s="126">
        <f t="shared" si="2"/>
        <v>11.288879938059647</v>
      </c>
      <c r="O6" s="126">
        <f t="shared" si="2"/>
        <v>11.288879938059647</v>
      </c>
      <c r="P6" s="126">
        <f t="shared" si="2"/>
        <v>11.288879938059647</v>
      </c>
      <c r="Q6" s="126">
        <f t="shared" si="2"/>
        <v>11.288879938059647</v>
      </c>
      <c r="R6" s="126">
        <f t="shared" si="2"/>
        <v>11.288879938059647</v>
      </c>
      <c r="S6" s="126">
        <f t="shared" si="2"/>
        <v>11.288879938059647</v>
      </c>
      <c r="T6" s="126">
        <f t="shared" si="2"/>
        <v>11.288879938059647</v>
      </c>
      <c r="U6" s="126">
        <f t="shared" si="2"/>
        <v>11.288879938059647</v>
      </c>
      <c r="V6" s="126">
        <f t="shared" si="2"/>
        <v>7.5935646983525924</v>
      </c>
      <c r="W6" s="126">
        <f t="shared" si="2"/>
        <v>0</v>
      </c>
      <c r="X6" s="126">
        <f t="shared" si="2"/>
        <v>0</v>
      </c>
      <c r="Y6" s="126">
        <f t="shared" si="2"/>
        <v>0</v>
      </c>
      <c r="Z6" s="126">
        <f t="shared" si="2"/>
        <v>0</v>
      </c>
      <c r="AA6" s="126">
        <f t="shared" si="2"/>
        <v>0</v>
      </c>
      <c r="AB6" s="126">
        <f t="shared" si="2"/>
        <v>0</v>
      </c>
      <c r="AC6" s="126">
        <f t="shared" si="2"/>
        <v>0</v>
      </c>
      <c r="AD6" s="126">
        <f t="shared" si="2"/>
        <v>0</v>
      </c>
      <c r="AE6" s="75">
        <f t="shared" si="1"/>
        <v>188.21564370730692</v>
      </c>
    </row>
    <row r="7" spans="1:31" x14ac:dyDescent="0.3">
      <c r="A7" s="73">
        <v>1800072</v>
      </c>
      <c r="B7" s="74">
        <v>14.449637647078218</v>
      </c>
      <c r="C7" s="126">
        <v>596.54940751228276</v>
      </c>
      <c r="D7" s="147">
        <v>0.82199999999999995</v>
      </c>
      <c r="E7" s="126">
        <v>490.36361297509637</v>
      </c>
      <c r="F7" s="126">
        <f t="shared" ref="F7:AD7" si="3">IF(F$2&lt;$B7,$E7,IF((($B7-F$2+1)&gt;0),($B7-F$2+1)*E7,0))</f>
        <v>490.36361297509637</v>
      </c>
      <c r="G7" s="126">
        <f t="shared" si="3"/>
        <v>490.36361297509637</v>
      </c>
      <c r="H7" s="126">
        <f t="shared" si="3"/>
        <v>490.36361297509637</v>
      </c>
      <c r="I7" s="126">
        <f t="shared" si="3"/>
        <v>490.36361297509637</v>
      </c>
      <c r="J7" s="126">
        <f t="shared" si="3"/>
        <v>490.36361297509637</v>
      </c>
      <c r="K7" s="126">
        <f t="shared" si="3"/>
        <v>490.36361297509637</v>
      </c>
      <c r="L7" s="126">
        <f t="shared" si="3"/>
        <v>490.36361297509637</v>
      </c>
      <c r="M7" s="126">
        <f t="shared" si="3"/>
        <v>490.36361297509637</v>
      </c>
      <c r="N7" s="126">
        <f t="shared" si="3"/>
        <v>490.36361297509637</v>
      </c>
      <c r="O7" s="126">
        <f t="shared" si="3"/>
        <v>490.36361297509637</v>
      </c>
      <c r="P7" s="126">
        <f t="shared" si="3"/>
        <v>490.36361297509637</v>
      </c>
      <c r="Q7" s="126">
        <f t="shared" si="3"/>
        <v>490.36361297509637</v>
      </c>
      <c r="R7" s="126">
        <f t="shared" si="3"/>
        <v>490.36361297509637</v>
      </c>
      <c r="S7" s="126">
        <f t="shared" si="3"/>
        <v>490.36361297509637</v>
      </c>
      <c r="T7" s="126">
        <f t="shared" si="3"/>
        <v>220.48594115089614</v>
      </c>
      <c r="U7" s="126">
        <f t="shared" si="3"/>
        <v>0</v>
      </c>
      <c r="V7" s="126">
        <f t="shared" si="3"/>
        <v>0</v>
      </c>
      <c r="W7" s="126">
        <f t="shared" si="3"/>
        <v>0</v>
      </c>
      <c r="X7" s="126">
        <f t="shared" si="3"/>
        <v>0</v>
      </c>
      <c r="Y7" s="126">
        <f t="shared" si="3"/>
        <v>0</v>
      </c>
      <c r="Z7" s="126">
        <f t="shared" si="3"/>
        <v>0</v>
      </c>
      <c r="AA7" s="126">
        <f t="shared" si="3"/>
        <v>0</v>
      </c>
      <c r="AB7" s="126">
        <f t="shared" si="3"/>
        <v>0</v>
      </c>
      <c r="AC7" s="126">
        <f t="shared" si="3"/>
        <v>0</v>
      </c>
      <c r="AD7" s="126">
        <f t="shared" si="3"/>
        <v>0</v>
      </c>
      <c r="AE7" s="75">
        <f t="shared" si="1"/>
        <v>7085.5765228022465</v>
      </c>
    </row>
    <row r="8" spans="1:31" x14ac:dyDescent="0.3">
      <c r="A8" s="73">
        <v>1801034</v>
      </c>
      <c r="B8" s="74">
        <v>15.914330665564206</v>
      </c>
      <c r="C8" s="126">
        <v>78.899219028247288</v>
      </c>
      <c r="D8" s="147">
        <v>0.82199999999999995</v>
      </c>
      <c r="E8" s="126">
        <v>64.855158041219269</v>
      </c>
      <c r="F8" s="126">
        <f t="shared" ref="F8:AD8" si="4">IF(F$2&lt;$B8,$E8,IF((($B8-F$2+1)&gt;0),($B8-F$2+1)*E8,0))</f>
        <v>64.855158041219269</v>
      </c>
      <c r="G8" s="126">
        <f t="shared" si="4"/>
        <v>64.855158041219269</v>
      </c>
      <c r="H8" s="126">
        <f t="shared" si="4"/>
        <v>64.855158041219269</v>
      </c>
      <c r="I8" s="126">
        <f t="shared" si="4"/>
        <v>64.855158041219269</v>
      </c>
      <c r="J8" s="126">
        <f t="shared" si="4"/>
        <v>64.855158041219269</v>
      </c>
      <c r="K8" s="126">
        <f t="shared" si="4"/>
        <v>64.855158041219269</v>
      </c>
      <c r="L8" s="126">
        <f t="shared" si="4"/>
        <v>64.855158041219269</v>
      </c>
      <c r="M8" s="126">
        <f t="shared" si="4"/>
        <v>64.855158041219269</v>
      </c>
      <c r="N8" s="126">
        <f t="shared" si="4"/>
        <v>64.855158041219269</v>
      </c>
      <c r="O8" s="126">
        <f t="shared" si="4"/>
        <v>64.855158041219269</v>
      </c>
      <c r="P8" s="126">
        <f t="shared" si="4"/>
        <v>64.855158041219269</v>
      </c>
      <c r="Q8" s="126">
        <f t="shared" si="4"/>
        <v>64.855158041219269</v>
      </c>
      <c r="R8" s="126">
        <f t="shared" si="4"/>
        <v>64.855158041219269</v>
      </c>
      <c r="S8" s="126">
        <f t="shared" si="4"/>
        <v>64.855158041219269</v>
      </c>
      <c r="T8" s="126">
        <f t="shared" si="4"/>
        <v>64.855158041219269</v>
      </c>
      <c r="U8" s="126">
        <f t="shared" si="4"/>
        <v>59.299059817099781</v>
      </c>
      <c r="V8" s="126">
        <f t="shared" si="4"/>
        <v>0</v>
      </c>
      <c r="W8" s="126">
        <f t="shared" si="4"/>
        <v>0</v>
      </c>
      <c r="X8" s="126">
        <f t="shared" si="4"/>
        <v>0</v>
      </c>
      <c r="Y8" s="126">
        <f t="shared" si="4"/>
        <v>0</v>
      </c>
      <c r="Z8" s="126">
        <f t="shared" si="4"/>
        <v>0</v>
      </c>
      <c r="AA8" s="126">
        <f t="shared" si="4"/>
        <v>0</v>
      </c>
      <c r="AB8" s="126">
        <f t="shared" si="4"/>
        <v>0</v>
      </c>
      <c r="AC8" s="126">
        <f t="shared" si="4"/>
        <v>0</v>
      </c>
      <c r="AD8" s="126">
        <f t="shared" si="4"/>
        <v>0</v>
      </c>
      <c r="AE8" s="75">
        <f t="shared" si="1"/>
        <v>1032.126430435389</v>
      </c>
    </row>
    <row r="9" spans="1:31" x14ac:dyDescent="0.3">
      <c r="A9" s="73">
        <v>1800401</v>
      </c>
      <c r="B9" s="74">
        <v>8.6834072638481512</v>
      </c>
      <c r="C9" s="126">
        <v>33.508239027221158</v>
      </c>
      <c r="D9" s="147">
        <v>0.82199999999999995</v>
      </c>
      <c r="E9" s="126">
        <v>27.54377248037579</v>
      </c>
      <c r="F9" s="126">
        <f t="shared" ref="F9:AD9" si="5">IF(F$2&lt;$B9,$E9,IF((($B9-F$2+1)&gt;0),($B9-F$2+1)*E9,0))</f>
        <v>27.54377248037579</v>
      </c>
      <c r="G9" s="126">
        <f t="shared" si="5"/>
        <v>27.54377248037579</v>
      </c>
      <c r="H9" s="126">
        <f t="shared" si="5"/>
        <v>27.54377248037579</v>
      </c>
      <c r="I9" s="126">
        <f t="shared" si="5"/>
        <v>27.54377248037579</v>
      </c>
      <c r="J9" s="126">
        <f t="shared" si="5"/>
        <v>27.54377248037579</v>
      </c>
      <c r="K9" s="126">
        <f t="shared" si="5"/>
        <v>27.54377248037579</v>
      </c>
      <c r="L9" s="126">
        <f t="shared" si="5"/>
        <v>27.54377248037579</v>
      </c>
      <c r="M9" s="126">
        <f t="shared" si="5"/>
        <v>27.54377248037579</v>
      </c>
      <c r="N9" s="126">
        <f t="shared" si="5"/>
        <v>18.823614186869623</v>
      </c>
      <c r="O9" s="126">
        <f t="shared" si="5"/>
        <v>0</v>
      </c>
      <c r="P9" s="126">
        <f t="shared" si="5"/>
        <v>0</v>
      </c>
      <c r="Q9" s="126">
        <f t="shared" si="5"/>
        <v>0</v>
      </c>
      <c r="R9" s="126">
        <f t="shared" si="5"/>
        <v>0</v>
      </c>
      <c r="S9" s="126">
        <f t="shared" si="5"/>
        <v>0</v>
      </c>
      <c r="T9" s="126">
        <f t="shared" si="5"/>
        <v>0</v>
      </c>
      <c r="U9" s="126">
        <f t="shared" si="5"/>
        <v>0</v>
      </c>
      <c r="V9" s="126">
        <f t="shared" si="5"/>
        <v>0</v>
      </c>
      <c r="W9" s="126">
        <f t="shared" si="5"/>
        <v>0</v>
      </c>
      <c r="X9" s="126">
        <f t="shared" si="5"/>
        <v>0</v>
      </c>
      <c r="Y9" s="126">
        <f t="shared" si="5"/>
        <v>0</v>
      </c>
      <c r="Z9" s="126">
        <f t="shared" si="5"/>
        <v>0</v>
      </c>
      <c r="AA9" s="126">
        <f t="shared" si="5"/>
        <v>0</v>
      </c>
      <c r="AB9" s="126">
        <f t="shared" si="5"/>
        <v>0</v>
      </c>
      <c r="AC9" s="126">
        <f t="shared" si="5"/>
        <v>0</v>
      </c>
      <c r="AD9" s="126">
        <f t="shared" si="5"/>
        <v>0</v>
      </c>
      <c r="AE9" s="75">
        <f t="shared" si="1"/>
        <v>239.17379402987595</v>
      </c>
    </row>
    <row r="10" spans="1:31" x14ac:dyDescent="0.3">
      <c r="A10" s="73">
        <v>1000080</v>
      </c>
      <c r="B10" s="74">
        <v>12.430235347021895</v>
      </c>
      <c r="C10" s="126">
        <v>45.724799483117437</v>
      </c>
      <c r="D10" s="147">
        <v>0.82199999999999984</v>
      </c>
      <c r="E10" s="126">
        <v>37.585785175122531</v>
      </c>
      <c r="F10" s="126">
        <f t="shared" ref="F10:AD10" si="6">IF(F$2&lt;$B10,$E10,IF((($B10-F$2+1)&gt;0),($B10-F$2+1)*E10,0))</f>
        <v>37.585785175122531</v>
      </c>
      <c r="G10" s="126">
        <f t="shared" si="6"/>
        <v>37.585785175122531</v>
      </c>
      <c r="H10" s="126">
        <f t="shared" si="6"/>
        <v>37.585785175122531</v>
      </c>
      <c r="I10" s="126">
        <f t="shared" si="6"/>
        <v>37.585785175122531</v>
      </c>
      <c r="J10" s="126">
        <f t="shared" si="6"/>
        <v>37.585785175122531</v>
      </c>
      <c r="K10" s="126">
        <f t="shared" si="6"/>
        <v>37.585785175122531</v>
      </c>
      <c r="L10" s="126">
        <f t="shared" si="6"/>
        <v>37.585785175122531</v>
      </c>
      <c r="M10" s="126">
        <f t="shared" si="6"/>
        <v>37.585785175122531</v>
      </c>
      <c r="N10" s="126">
        <f t="shared" si="6"/>
        <v>37.585785175122531</v>
      </c>
      <c r="O10" s="126">
        <f t="shared" si="6"/>
        <v>37.585785175122531</v>
      </c>
      <c r="P10" s="126">
        <f t="shared" si="6"/>
        <v>37.585785175122531</v>
      </c>
      <c r="Q10" s="126">
        <f t="shared" si="6"/>
        <v>37.585785175122531</v>
      </c>
      <c r="R10" s="126">
        <f t="shared" si="6"/>
        <v>16.170733327909254</v>
      </c>
      <c r="S10" s="126">
        <f t="shared" si="6"/>
        <v>0</v>
      </c>
      <c r="T10" s="126">
        <f t="shared" si="6"/>
        <v>0</v>
      </c>
      <c r="U10" s="126">
        <f t="shared" si="6"/>
        <v>0</v>
      </c>
      <c r="V10" s="126">
        <f t="shared" si="6"/>
        <v>0</v>
      </c>
      <c r="W10" s="126">
        <f t="shared" si="6"/>
        <v>0</v>
      </c>
      <c r="X10" s="126">
        <f t="shared" si="6"/>
        <v>0</v>
      </c>
      <c r="Y10" s="126">
        <f t="shared" si="6"/>
        <v>0</v>
      </c>
      <c r="Z10" s="126">
        <f t="shared" si="6"/>
        <v>0</v>
      </c>
      <c r="AA10" s="126">
        <f t="shared" si="6"/>
        <v>0</v>
      </c>
      <c r="AB10" s="126">
        <f t="shared" si="6"/>
        <v>0</v>
      </c>
      <c r="AC10" s="126">
        <f t="shared" si="6"/>
        <v>0</v>
      </c>
      <c r="AD10" s="126">
        <f t="shared" si="6"/>
        <v>0</v>
      </c>
      <c r="AE10" s="75">
        <f t="shared" si="1"/>
        <v>467.20015542937955</v>
      </c>
    </row>
    <row r="11" spans="1:31" x14ac:dyDescent="0.3">
      <c r="A11" s="73">
        <v>901530</v>
      </c>
      <c r="B11" s="74">
        <v>15.561148235315002</v>
      </c>
      <c r="C11" s="126">
        <v>34.43616488936609</v>
      </c>
      <c r="D11" s="147">
        <v>0.82200000000000006</v>
      </c>
      <c r="E11" s="126">
        <v>28.306527539058923</v>
      </c>
      <c r="F11" s="126">
        <f t="shared" ref="F11:AD11" si="7">IF(F$2&lt;$B11,$E11,IF((($B11-F$2+1)&gt;0),($B11-F$2+1)*E11,0))</f>
        <v>28.306527539058923</v>
      </c>
      <c r="G11" s="126">
        <f t="shared" si="7"/>
        <v>28.306527539058923</v>
      </c>
      <c r="H11" s="126">
        <f t="shared" si="7"/>
        <v>28.306527539058923</v>
      </c>
      <c r="I11" s="126">
        <f t="shared" si="7"/>
        <v>28.306527539058923</v>
      </c>
      <c r="J11" s="126">
        <f t="shared" si="7"/>
        <v>28.306527539058923</v>
      </c>
      <c r="K11" s="126">
        <f t="shared" si="7"/>
        <v>28.306527539058923</v>
      </c>
      <c r="L11" s="126">
        <f t="shared" si="7"/>
        <v>28.306527539058923</v>
      </c>
      <c r="M11" s="126">
        <f t="shared" si="7"/>
        <v>28.306527539058923</v>
      </c>
      <c r="N11" s="126">
        <f t="shared" si="7"/>
        <v>28.306527539058923</v>
      </c>
      <c r="O11" s="126">
        <f t="shared" si="7"/>
        <v>28.306527539058923</v>
      </c>
      <c r="P11" s="126">
        <f t="shared" si="7"/>
        <v>28.306527539058923</v>
      </c>
      <c r="Q11" s="126">
        <f t="shared" si="7"/>
        <v>28.306527539058923</v>
      </c>
      <c r="R11" s="126">
        <f t="shared" si="7"/>
        <v>28.306527539058923</v>
      </c>
      <c r="S11" s="126">
        <f t="shared" si="7"/>
        <v>28.306527539058923</v>
      </c>
      <c r="T11" s="126">
        <f t="shared" si="7"/>
        <v>28.306527539058923</v>
      </c>
      <c r="U11" s="126">
        <f t="shared" si="7"/>
        <v>15.884157976438431</v>
      </c>
      <c r="V11" s="126">
        <f t="shared" si="7"/>
        <v>0</v>
      </c>
      <c r="W11" s="126">
        <f t="shared" si="7"/>
        <v>0</v>
      </c>
      <c r="X11" s="126">
        <f t="shared" si="7"/>
        <v>0</v>
      </c>
      <c r="Y11" s="126">
        <f t="shared" si="7"/>
        <v>0</v>
      </c>
      <c r="Z11" s="126">
        <f t="shared" si="7"/>
        <v>0</v>
      </c>
      <c r="AA11" s="126">
        <f t="shared" si="7"/>
        <v>0</v>
      </c>
      <c r="AB11" s="126">
        <f t="shared" si="7"/>
        <v>0</v>
      </c>
      <c r="AC11" s="126">
        <f t="shared" si="7"/>
        <v>0</v>
      </c>
      <c r="AD11" s="126">
        <f t="shared" si="7"/>
        <v>0</v>
      </c>
      <c r="AE11" s="75">
        <f t="shared" si="1"/>
        <v>440.4820710623224</v>
      </c>
    </row>
    <row r="12" spans="1:31" x14ac:dyDescent="0.3">
      <c r="A12" s="73">
        <v>1800157</v>
      </c>
      <c r="B12" s="74">
        <v>17.757479067174135</v>
      </c>
      <c r="C12" s="126">
        <v>196.65073372261983</v>
      </c>
      <c r="D12" s="147">
        <v>0.82199999999999995</v>
      </c>
      <c r="E12" s="126">
        <v>161.64690311999348</v>
      </c>
      <c r="F12" s="126">
        <f t="shared" ref="F12:AD12" si="8">IF(F$2&lt;$B12,$E12,IF((($B12-F$2+1)&gt;0),($B12-F$2+1)*E12,0))</f>
        <v>161.64690311999348</v>
      </c>
      <c r="G12" s="126">
        <f t="shared" si="8"/>
        <v>161.64690311999348</v>
      </c>
      <c r="H12" s="126">
        <f t="shared" si="8"/>
        <v>161.64690311999348</v>
      </c>
      <c r="I12" s="126">
        <f t="shared" si="8"/>
        <v>161.64690311999348</v>
      </c>
      <c r="J12" s="126">
        <f t="shared" si="8"/>
        <v>161.64690311999348</v>
      </c>
      <c r="K12" s="126">
        <f t="shared" si="8"/>
        <v>161.64690311999348</v>
      </c>
      <c r="L12" s="126">
        <f t="shared" si="8"/>
        <v>161.64690311999348</v>
      </c>
      <c r="M12" s="126">
        <f t="shared" si="8"/>
        <v>161.64690311999348</v>
      </c>
      <c r="N12" s="126">
        <f t="shared" si="8"/>
        <v>161.64690311999348</v>
      </c>
      <c r="O12" s="126">
        <f t="shared" si="8"/>
        <v>161.64690311999348</v>
      </c>
      <c r="P12" s="126">
        <f t="shared" si="8"/>
        <v>161.64690311999348</v>
      </c>
      <c r="Q12" s="126">
        <f t="shared" si="8"/>
        <v>161.64690311999348</v>
      </c>
      <c r="R12" s="126">
        <f t="shared" si="8"/>
        <v>161.64690311999348</v>
      </c>
      <c r="S12" s="126">
        <f t="shared" si="8"/>
        <v>161.64690311999348</v>
      </c>
      <c r="T12" s="126">
        <f t="shared" si="8"/>
        <v>161.64690311999348</v>
      </c>
      <c r="U12" s="126">
        <f t="shared" si="8"/>
        <v>161.64690311999348</v>
      </c>
      <c r="V12" s="126">
        <f t="shared" si="8"/>
        <v>161.64690311999348</v>
      </c>
      <c r="W12" s="126">
        <f t="shared" si="8"/>
        <v>122.44414538692038</v>
      </c>
      <c r="X12" s="126">
        <f t="shared" si="8"/>
        <v>0</v>
      </c>
      <c r="Y12" s="126">
        <f t="shared" si="8"/>
        <v>0</v>
      </c>
      <c r="Z12" s="126">
        <f t="shared" si="8"/>
        <v>0</v>
      </c>
      <c r="AA12" s="126">
        <f t="shared" si="8"/>
        <v>0</v>
      </c>
      <c r="AB12" s="126">
        <f t="shared" si="8"/>
        <v>0</v>
      </c>
      <c r="AC12" s="126">
        <f t="shared" si="8"/>
        <v>0</v>
      </c>
      <c r="AD12" s="126">
        <f t="shared" si="8"/>
        <v>0</v>
      </c>
      <c r="AE12" s="75">
        <f t="shared" si="1"/>
        <v>2870.4414984268101</v>
      </c>
    </row>
    <row r="13" spans="1:31" x14ac:dyDescent="0.3">
      <c r="A13" s="73">
        <v>1000055</v>
      </c>
      <c r="B13" s="74">
        <v>15.561148235315002</v>
      </c>
      <c r="C13" s="126">
        <v>101.16691055262461</v>
      </c>
      <c r="D13" s="147">
        <v>0.82200000000000006</v>
      </c>
      <c r="E13" s="126">
        <v>83.159200474257418</v>
      </c>
      <c r="F13" s="126">
        <f t="shared" ref="F13:AD13" si="9">IF(F$2&lt;$B13,$E13,IF((($B13-F$2+1)&gt;0),($B13-F$2+1)*E13,0))</f>
        <v>83.159200474257418</v>
      </c>
      <c r="G13" s="126">
        <f t="shared" si="9"/>
        <v>83.159200474257418</v>
      </c>
      <c r="H13" s="126">
        <f t="shared" si="9"/>
        <v>83.159200474257418</v>
      </c>
      <c r="I13" s="126">
        <f t="shared" si="9"/>
        <v>83.159200474257418</v>
      </c>
      <c r="J13" s="126">
        <f t="shared" si="9"/>
        <v>83.159200474257418</v>
      </c>
      <c r="K13" s="126">
        <f t="shared" si="9"/>
        <v>83.159200474257418</v>
      </c>
      <c r="L13" s="126">
        <f t="shared" si="9"/>
        <v>83.159200474257418</v>
      </c>
      <c r="M13" s="126">
        <f t="shared" si="9"/>
        <v>83.159200474257418</v>
      </c>
      <c r="N13" s="126">
        <f t="shared" si="9"/>
        <v>83.159200474257418</v>
      </c>
      <c r="O13" s="126">
        <f t="shared" si="9"/>
        <v>83.159200474257418</v>
      </c>
      <c r="P13" s="126">
        <f t="shared" si="9"/>
        <v>83.159200474257418</v>
      </c>
      <c r="Q13" s="126">
        <f t="shared" si="9"/>
        <v>83.159200474257418</v>
      </c>
      <c r="R13" s="126">
        <f t="shared" si="9"/>
        <v>83.159200474257418</v>
      </c>
      <c r="S13" s="126">
        <f t="shared" si="9"/>
        <v>83.159200474257418</v>
      </c>
      <c r="T13" s="126">
        <f t="shared" si="9"/>
        <v>83.159200474257418</v>
      </c>
      <c r="U13" s="126">
        <f t="shared" si="9"/>
        <v>46.664638596336054</v>
      </c>
      <c r="V13" s="126">
        <f t="shared" si="9"/>
        <v>0</v>
      </c>
      <c r="W13" s="126">
        <f t="shared" si="9"/>
        <v>0</v>
      </c>
      <c r="X13" s="126">
        <f t="shared" si="9"/>
        <v>0</v>
      </c>
      <c r="Y13" s="126">
        <f t="shared" si="9"/>
        <v>0</v>
      </c>
      <c r="Z13" s="126">
        <f t="shared" si="9"/>
        <v>0</v>
      </c>
      <c r="AA13" s="126">
        <f t="shared" si="9"/>
        <v>0</v>
      </c>
      <c r="AB13" s="126">
        <f t="shared" si="9"/>
        <v>0</v>
      </c>
      <c r="AC13" s="126">
        <f t="shared" si="9"/>
        <v>0</v>
      </c>
      <c r="AD13" s="126">
        <f t="shared" si="9"/>
        <v>0</v>
      </c>
      <c r="AE13" s="75">
        <f t="shared" si="1"/>
        <v>1294.0526457101973</v>
      </c>
    </row>
    <row r="14" spans="1:31" x14ac:dyDescent="0.3">
      <c r="A14" s="73">
        <v>1801368</v>
      </c>
      <c r="B14" s="74">
        <v>5.0697602736782157</v>
      </c>
      <c r="C14" s="126">
        <v>705.06679984227333</v>
      </c>
      <c r="D14" s="147">
        <v>0.82199999999999973</v>
      </c>
      <c r="E14" s="126">
        <v>579.56490947034865</v>
      </c>
      <c r="F14" s="126">
        <f t="shared" ref="F14:AD14" si="10">IF(F$2&lt;$B14,$E14,IF((($B14-F$2+1)&gt;0),($B14-F$2+1)*E14,0))</f>
        <v>579.56490947034865</v>
      </c>
      <c r="G14" s="126">
        <f t="shared" si="10"/>
        <v>579.56490947034865</v>
      </c>
      <c r="H14" s="126">
        <f t="shared" si="10"/>
        <v>579.56490947034865</v>
      </c>
      <c r="I14" s="126">
        <f t="shared" si="10"/>
        <v>579.56490947034865</v>
      </c>
      <c r="J14" s="126">
        <f t="shared" si="10"/>
        <v>579.56490947034865</v>
      </c>
      <c r="K14" s="126">
        <f t="shared" si="10"/>
        <v>40.430606698941823</v>
      </c>
      <c r="L14" s="126">
        <f t="shared" si="10"/>
        <v>0</v>
      </c>
      <c r="M14" s="126">
        <f t="shared" si="10"/>
        <v>0</v>
      </c>
      <c r="N14" s="126">
        <f t="shared" si="10"/>
        <v>0</v>
      </c>
      <c r="O14" s="126">
        <f t="shared" si="10"/>
        <v>0</v>
      </c>
      <c r="P14" s="126">
        <f t="shared" si="10"/>
        <v>0</v>
      </c>
      <c r="Q14" s="126">
        <f t="shared" si="10"/>
        <v>0</v>
      </c>
      <c r="R14" s="126">
        <f t="shared" si="10"/>
        <v>0</v>
      </c>
      <c r="S14" s="126">
        <f t="shared" si="10"/>
        <v>0</v>
      </c>
      <c r="T14" s="126">
        <f t="shared" si="10"/>
        <v>0</v>
      </c>
      <c r="U14" s="126">
        <f t="shared" si="10"/>
        <v>0</v>
      </c>
      <c r="V14" s="126">
        <f t="shared" si="10"/>
        <v>0</v>
      </c>
      <c r="W14" s="126">
        <f t="shared" si="10"/>
        <v>0</v>
      </c>
      <c r="X14" s="126">
        <f t="shared" si="10"/>
        <v>0</v>
      </c>
      <c r="Y14" s="126">
        <f t="shared" si="10"/>
        <v>0</v>
      </c>
      <c r="Z14" s="126">
        <f t="shared" si="10"/>
        <v>0</v>
      </c>
      <c r="AA14" s="126">
        <f t="shared" si="10"/>
        <v>0</v>
      </c>
      <c r="AB14" s="126">
        <f t="shared" si="10"/>
        <v>0</v>
      </c>
      <c r="AC14" s="126">
        <f t="shared" si="10"/>
        <v>0</v>
      </c>
      <c r="AD14" s="126">
        <f t="shared" si="10"/>
        <v>0</v>
      </c>
      <c r="AE14" s="75">
        <f t="shared" si="1"/>
        <v>2938.2551540506852</v>
      </c>
    </row>
    <row r="15" spans="1:31" x14ac:dyDescent="0.3">
      <c r="A15" s="73">
        <v>1800637</v>
      </c>
      <c r="B15" s="74">
        <v>11.11510588236786</v>
      </c>
      <c r="C15" s="126">
        <v>29.426470047654306</v>
      </c>
      <c r="D15" s="147">
        <v>0.82199999999999995</v>
      </c>
      <c r="E15" s="126">
        <v>24.188558379171837</v>
      </c>
      <c r="F15" s="126">
        <f t="shared" ref="F15:AD15" si="11">IF(F$2&lt;$B15,$E15,IF((($B15-F$2+1)&gt;0),($B15-F$2+1)*E15,0))</f>
        <v>24.188558379171837</v>
      </c>
      <c r="G15" s="126">
        <f t="shared" si="11"/>
        <v>24.188558379171837</v>
      </c>
      <c r="H15" s="126">
        <f t="shared" si="11"/>
        <v>24.188558379171837</v>
      </c>
      <c r="I15" s="126">
        <f t="shared" si="11"/>
        <v>24.188558379171837</v>
      </c>
      <c r="J15" s="126">
        <f t="shared" si="11"/>
        <v>24.188558379171837</v>
      </c>
      <c r="K15" s="126">
        <f t="shared" si="11"/>
        <v>24.188558379171837</v>
      </c>
      <c r="L15" s="126">
        <f t="shared" si="11"/>
        <v>24.188558379171837</v>
      </c>
      <c r="M15" s="126">
        <f t="shared" si="11"/>
        <v>24.188558379171837</v>
      </c>
      <c r="N15" s="126">
        <f t="shared" si="11"/>
        <v>24.188558379171837</v>
      </c>
      <c r="O15" s="126">
        <f t="shared" si="11"/>
        <v>24.188558379171837</v>
      </c>
      <c r="P15" s="126">
        <f t="shared" si="11"/>
        <v>24.188558379171837</v>
      </c>
      <c r="Q15" s="126">
        <f t="shared" si="11"/>
        <v>2.7842453554410764</v>
      </c>
      <c r="R15" s="126">
        <f t="shared" si="11"/>
        <v>0</v>
      </c>
      <c r="S15" s="126">
        <f t="shared" si="11"/>
        <v>0</v>
      </c>
      <c r="T15" s="126">
        <f t="shared" si="11"/>
        <v>0</v>
      </c>
      <c r="U15" s="126">
        <f t="shared" si="11"/>
        <v>0</v>
      </c>
      <c r="V15" s="126">
        <f t="shared" si="11"/>
        <v>0</v>
      </c>
      <c r="W15" s="126">
        <f t="shared" si="11"/>
        <v>0</v>
      </c>
      <c r="X15" s="126">
        <f t="shared" si="11"/>
        <v>0</v>
      </c>
      <c r="Y15" s="126">
        <f t="shared" si="11"/>
        <v>0</v>
      </c>
      <c r="Z15" s="126">
        <f t="shared" si="11"/>
        <v>0</v>
      </c>
      <c r="AA15" s="126">
        <f t="shared" si="11"/>
        <v>0</v>
      </c>
      <c r="AB15" s="126">
        <f t="shared" si="11"/>
        <v>0</v>
      </c>
      <c r="AC15" s="126">
        <f t="shared" si="11"/>
        <v>0</v>
      </c>
      <c r="AD15" s="126">
        <f t="shared" si="11"/>
        <v>0</v>
      </c>
      <c r="AE15" s="75">
        <f t="shared" si="1"/>
        <v>268.85838752633134</v>
      </c>
    </row>
    <row r="16" spans="1:31" x14ac:dyDescent="0.3">
      <c r="A16" s="73">
        <v>1000028</v>
      </c>
      <c r="B16" s="74">
        <v>11.11510588236786</v>
      </c>
      <c r="C16" s="126">
        <v>17.523301229476775</v>
      </c>
      <c r="D16" s="147">
        <v>0.82199999999999995</v>
      </c>
      <c r="E16" s="126">
        <v>14.404153610629908</v>
      </c>
      <c r="F16" s="126">
        <f t="shared" ref="F16:AD16" si="12">IF(F$2&lt;$B16,$E16,IF((($B16-F$2+1)&gt;0),($B16-F$2+1)*E16,0))</f>
        <v>14.404153610629908</v>
      </c>
      <c r="G16" s="126">
        <f t="shared" si="12"/>
        <v>14.404153610629908</v>
      </c>
      <c r="H16" s="126">
        <f t="shared" si="12"/>
        <v>14.404153610629908</v>
      </c>
      <c r="I16" s="126">
        <f t="shared" si="12"/>
        <v>14.404153610629908</v>
      </c>
      <c r="J16" s="126">
        <f t="shared" si="12"/>
        <v>14.404153610629908</v>
      </c>
      <c r="K16" s="126">
        <f t="shared" si="12"/>
        <v>14.404153610629908</v>
      </c>
      <c r="L16" s="126">
        <f t="shared" si="12"/>
        <v>14.404153610629908</v>
      </c>
      <c r="M16" s="126">
        <f t="shared" si="12"/>
        <v>14.404153610629908</v>
      </c>
      <c r="N16" s="126">
        <f t="shared" si="12"/>
        <v>14.404153610629908</v>
      </c>
      <c r="O16" s="126">
        <f t="shared" si="12"/>
        <v>14.404153610629908</v>
      </c>
      <c r="P16" s="126">
        <f t="shared" si="12"/>
        <v>14.404153610629908</v>
      </c>
      <c r="Q16" s="126">
        <f t="shared" si="12"/>
        <v>1.658002811113757</v>
      </c>
      <c r="R16" s="126">
        <f t="shared" si="12"/>
        <v>0</v>
      </c>
      <c r="S16" s="126">
        <f t="shared" si="12"/>
        <v>0</v>
      </c>
      <c r="T16" s="126">
        <f t="shared" si="12"/>
        <v>0</v>
      </c>
      <c r="U16" s="126">
        <f t="shared" si="12"/>
        <v>0</v>
      </c>
      <c r="V16" s="126">
        <f t="shared" si="12"/>
        <v>0</v>
      </c>
      <c r="W16" s="126">
        <f t="shared" si="12"/>
        <v>0</v>
      </c>
      <c r="X16" s="126">
        <f t="shared" si="12"/>
        <v>0</v>
      </c>
      <c r="Y16" s="126">
        <f t="shared" si="12"/>
        <v>0</v>
      </c>
      <c r="Z16" s="126">
        <f t="shared" si="12"/>
        <v>0</v>
      </c>
      <c r="AA16" s="126">
        <f t="shared" si="12"/>
        <v>0</v>
      </c>
      <c r="AB16" s="126">
        <f t="shared" si="12"/>
        <v>0</v>
      </c>
      <c r="AC16" s="126">
        <f t="shared" si="12"/>
        <v>0</v>
      </c>
      <c r="AD16" s="126">
        <f t="shared" si="12"/>
        <v>0</v>
      </c>
      <c r="AE16" s="75">
        <f t="shared" si="1"/>
        <v>160.10369252804276</v>
      </c>
    </row>
    <row r="17" spans="1:31" x14ac:dyDescent="0.3">
      <c r="A17" s="73">
        <v>1000191</v>
      </c>
      <c r="B17" s="74">
        <v>13.318109300380602</v>
      </c>
      <c r="C17" s="126">
        <v>1054.8962121203908</v>
      </c>
      <c r="D17" s="147">
        <v>0.82199999999999984</v>
      </c>
      <c r="E17" s="126">
        <v>867.12468636296103</v>
      </c>
      <c r="F17" s="126">
        <f t="shared" ref="F17:AD17" si="13">IF(F$2&lt;$B17,$E17,IF((($B17-F$2+1)&gt;0),($B17-F$2+1)*E17,0))</f>
        <v>867.12468636296103</v>
      </c>
      <c r="G17" s="126">
        <f t="shared" si="13"/>
        <v>867.12468636296103</v>
      </c>
      <c r="H17" s="126">
        <f t="shared" si="13"/>
        <v>867.12468636296103</v>
      </c>
      <c r="I17" s="126">
        <f t="shared" si="13"/>
        <v>867.12468636296103</v>
      </c>
      <c r="J17" s="126">
        <f t="shared" si="13"/>
        <v>867.12468636296103</v>
      </c>
      <c r="K17" s="126">
        <f t="shared" si="13"/>
        <v>867.12468636296103</v>
      </c>
      <c r="L17" s="126">
        <f t="shared" si="13"/>
        <v>867.12468636296103</v>
      </c>
      <c r="M17" s="126">
        <f t="shared" si="13"/>
        <v>867.12468636296103</v>
      </c>
      <c r="N17" s="126">
        <f t="shared" si="13"/>
        <v>867.12468636296103</v>
      </c>
      <c r="O17" s="126">
        <f t="shared" si="13"/>
        <v>867.12468636296103</v>
      </c>
      <c r="P17" s="126">
        <f t="shared" si="13"/>
        <v>867.12468636296103</v>
      </c>
      <c r="Q17" s="126">
        <f t="shared" si="13"/>
        <v>867.12468636296103</v>
      </c>
      <c r="R17" s="126">
        <f t="shared" si="13"/>
        <v>867.12468636296103</v>
      </c>
      <c r="S17" s="126">
        <f t="shared" si="13"/>
        <v>275.8404273216704</v>
      </c>
      <c r="T17" s="126">
        <f t="shared" si="13"/>
        <v>0</v>
      </c>
      <c r="U17" s="126">
        <f t="shared" si="13"/>
        <v>0</v>
      </c>
      <c r="V17" s="126">
        <f t="shared" si="13"/>
        <v>0</v>
      </c>
      <c r="W17" s="126">
        <f t="shared" si="13"/>
        <v>0</v>
      </c>
      <c r="X17" s="126">
        <f t="shared" si="13"/>
        <v>0</v>
      </c>
      <c r="Y17" s="126">
        <f t="shared" si="13"/>
        <v>0</v>
      </c>
      <c r="Z17" s="126">
        <f t="shared" si="13"/>
        <v>0</v>
      </c>
      <c r="AA17" s="126">
        <f t="shared" si="13"/>
        <v>0</v>
      </c>
      <c r="AB17" s="126">
        <f t="shared" si="13"/>
        <v>0</v>
      </c>
      <c r="AC17" s="126">
        <f t="shared" si="13"/>
        <v>0</v>
      </c>
      <c r="AD17" s="126">
        <f t="shared" si="13"/>
        <v>0</v>
      </c>
      <c r="AE17" s="75">
        <f t="shared" si="1"/>
        <v>11548.461350040163</v>
      </c>
    </row>
    <row r="18" spans="1:31" x14ac:dyDescent="0.3">
      <c r="A18" s="73">
        <v>1801981</v>
      </c>
      <c r="B18" s="74">
        <v>13.318109300380602</v>
      </c>
      <c r="C18" s="126">
        <v>50.992947425436185</v>
      </c>
      <c r="D18" s="147">
        <v>0.82199999999999984</v>
      </c>
      <c r="E18" s="126">
        <v>41.916202783708542</v>
      </c>
      <c r="F18" s="126">
        <f t="shared" ref="F18:AD18" si="14">IF(F$2&lt;$B18,$E18,IF((($B18-F$2+1)&gt;0),($B18-F$2+1)*E18,0))</f>
        <v>41.916202783708542</v>
      </c>
      <c r="G18" s="126">
        <f t="shared" si="14"/>
        <v>41.916202783708542</v>
      </c>
      <c r="H18" s="126">
        <f t="shared" si="14"/>
        <v>41.916202783708542</v>
      </c>
      <c r="I18" s="126">
        <f t="shared" si="14"/>
        <v>41.916202783708542</v>
      </c>
      <c r="J18" s="126">
        <f t="shared" si="14"/>
        <v>41.916202783708542</v>
      </c>
      <c r="K18" s="126">
        <f t="shared" si="14"/>
        <v>41.916202783708542</v>
      </c>
      <c r="L18" s="126">
        <f t="shared" si="14"/>
        <v>41.916202783708542</v>
      </c>
      <c r="M18" s="126">
        <f t="shared" si="14"/>
        <v>41.916202783708542</v>
      </c>
      <c r="N18" s="126">
        <f t="shared" si="14"/>
        <v>41.916202783708542</v>
      </c>
      <c r="O18" s="126">
        <f t="shared" si="14"/>
        <v>41.916202783708542</v>
      </c>
      <c r="P18" s="126">
        <f t="shared" si="14"/>
        <v>41.916202783708542</v>
      </c>
      <c r="Q18" s="126">
        <f t="shared" si="14"/>
        <v>41.916202783708542</v>
      </c>
      <c r="R18" s="126">
        <f t="shared" si="14"/>
        <v>41.916202783708542</v>
      </c>
      <c r="S18" s="126">
        <f t="shared" si="14"/>
        <v>13.333933942136962</v>
      </c>
      <c r="T18" s="126">
        <f t="shared" si="14"/>
        <v>0</v>
      </c>
      <c r="U18" s="126">
        <f t="shared" si="14"/>
        <v>0</v>
      </c>
      <c r="V18" s="126">
        <f t="shared" si="14"/>
        <v>0</v>
      </c>
      <c r="W18" s="126">
        <f t="shared" si="14"/>
        <v>0</v>
      </c>
      <c r="X18" s="126">
        <f t="shared" si="14"/>
        <v>0</v>
      </c>
      <c r="Y18" s="126">
        <f t="shared" si="14"/>
        <v>0</v>
      </c>
      <c r="Z18" s="126">
        <f t="shared" si="14"/>
        <v>0</v>
      </c>
      <c r="AA18" s="126">
        <f t="shared" si="14"/>
        <v>0</v>
      </c>
      <c r="AB18" s="126">
        <f t="shared" si="14"/>
        <v>0</v>
      </c>
      <c r="AC18" s="126">
        <f t="shared" si="14"/>
        <v>0</v>
      </c>
      <c r="AD18" s="126">
        <f t="shared" si="14"/>
        <v>0</v>
      </c>
      <c r="AE18" s="75">
        <f t="shared" si="1"/>
        <v>558.24457013034782</v>
      </c>
    </row>
    <row r="19" spans="1:31" x14ac:dyDescent="0.3">
      <c r="A19" s="73">
        <v>1800095</v>
      </c>
      <c r="B19" s="74">
        <v>11.337408000015216</v>
      </c>
      <c r="C19" s="126">
        <v>122.13844434642185</v>
      </c>
      <c r="D19" s="147">
        <v>0.82199999999999984</v>
      </c>
      <c r="E19" s="126">
        <v>100.39780125275875</v>
      </c>
      <c r="F19" s="126">
        <f t="shared" ref="F19:AD19" si="15">IF(F$2&lt;$B19,$E19,IF((($B19-F$2+1)&gt;0),($B19-F$2+1)*E19,0))</f>
        <v>100.39780125275875</v>
      </c>
      <c r="G19" s="126">
        <f t="shared" si="15"/>
        <v>100.39780125275875</v>
      </c>
      <c r="H19" s="126">
        <f t="shared" si="15"/>
        <v>100.39780125275875</v>
      </c>
      <c r="I19" s="126">
        <f t="shared" si="15"/>
        <v>100.39780125275875</v>
      </c>
      <c r="J19" s="126">
        <f t="shared" si="15"/>
        <v>100.39780125275875</v>
      </c>
      <c r="K19" s="126">
        <f t="shared" si="15"/>
        <v>100.39780125275875</v>
      </c>
      <c r="L19" s="126">
        <f t="shared" si="15"/>
        <v>100.39780125275875</v>
      </c>
      <c r="M19" s="126">
        <f t="shared" si="15"/>
        <v>100.39780125275875</v>
      </c>
      <c r="N19" s="126">
        <f t="shared" si="15"/>
        <v>100.39780125275875</v>
      </c>
      <c r="O19" s="126">
        <f t="shared" si="15"/>
        <v>100.39780125275875</v>
      </c>
      <c r="P19" s="126">
        <f t="shared" si="15"/>
        <v>100.39780125275875</v>
      </c>
      <c r="Q19" s="126">
        <f t="shared" si="15"/>
        <v>33.875021326618501</v>
      </c>
      <c r="R19" s="126">
        <f t="shared" si="15"/>
        <v>0</v>
      </c>
      <c r="S19" s="126">
        <f t="shared" si="15"/>
        <v>0</v>
      </c>
      <c r="T19" s="126">
        <f t="shared" si="15"/>
        <v>0</v>
      </c>
      <c r="U19" s="126">
        <f t="shared" si="15"/>
        <v>0</v>
      </c>
      <c r="V19" s="126">
        <f t="shared" si="15"/>
        <v>0</v>
      </c>
      <c r="W19" s="126">
        <f t="shared" si="15"/>
        <v>0</v>
      </c>
      <c r="X19" s="126">
        <f t="shared" si="15"/>
        <v>0</v>
      </c>
      <c r="Y19" s="126">
        <f t="shared" si="15"/>
        <v>0</v>
      </c>
      <c r="Z19" s="126">
        <f t="shared" si="15"/>
        <v>0</v>
      </c>
      <c r="AA19" s="126">
        <f t="shared" si="15"/>
        <v>0</v>
      </c>
      <c r="AB19" s="126">
        <f t="shared" si="15"/>
        <v>0</v>
      </c>
      <c r="AC19" s="126">
        <f t="shared" si="15"/>
        <v>0</v>
      </c>
      <c r="AD19" s="126">
        <f t="shared" si="15"/>
        <v>0</v>
      </c>
      <c r="AE19" s="75">
        <f t="shared" si="1"/>
        <v>1138.2508351069648</v>
      </c>
    </row>
    <row r="20" spans="1:31" x14ac:dyDescent="0.3">
      <c r="A20" s="73">
        <v>1000164</v>
      </c>
      <c r="B20" s="74">
        <v>5.3272437201522411</v>
      </c>
      <c r="C20" s="126">
        <v>230.61087567371811</v>
      </c>
      <c r="D20" s="147">
        <v>0.82200000000000006</v>
      </c>
      <c r="E20" s="126">
        <v>189.56213980379627</v>
      </c>
      <c r="F20" s="126">
        <f t="shared" ref="F20:AD20" si="16">IF(F$2&lt;$B20,$E20,IF((($B20-F$2+1)&gt;0),($B20-F$2+1)*E20,0))</f>
        <v>189.56213980379627</v>
      </c>
      <c r="G20" s="126">
        <f t="shared" si="16"/>
        <v>189.56213980379627</v>
      </c>
      <c r="H20" s="126">
        <f t="shared" si="16"/>
        <v>189.56213980379627</v>
      </c>
      <c r="I20" s="126">
        <f t="shared" si="16"/>
        <v>189.56213980379627</v>
      </c>
      <c r="J20" s="126">
        <f t="shared" si="16"/>
        <v>189.56213980379627</v>
      </c>
      <c r="K20" s="126">
        <f t="shared" si="16"/>
        <v>62.033019829413512</v>
      </c>
      <c r="L20" s="126">
        <f t="shared" si="16"/>
        <v>0</v>
      </c>
      <c r="M20" s="126">
        <f t="shared" si="16"/>
        <v>0</v>
      </c>
      <c r="N20" s="126">
        <f t="shared" si="16"/>
        <v>0</v>
      </c>
      <c r="O20" s="126">
        <f t="shared" si="16"/>
        <v>0</v>
      </c>
      <c r="P20" s="126">
        <f t="shared" si="16"/>
        <v>0</v>
      </c>
      <c r="Q20" s="126">
        <f t="shared" si="16"/>
        <v>0</v>
      </c>
      <c r="R20" s="126">
        <f t="shared" si="16"/>
        <v>0</v>
      </c>
      <c r="S20" s="126">
        <f t="shared" si="16"/>
        <v>0</v>
      </c>
      <c r="T20" s="126">
        <f t="shared" si="16"/>
        <v>0</v>
      </c>
      <c r="U20" s="126">
        <f t="shared" si="16"/>
        <v>0</v>
      </c>
      <c r="V20" s="126">
        <f t="shared" si="16"/>
        <v>0</v>
      </c>
      <c r="W20" s="126">
        <f t="shared" si="16"/>
        <v>0</v>
      </c>
      <c r="X20" s="126">
        <f t="shared" si="16"/>
        <v>0</v>
      </c>
      <c r="Y20" s="126">
        <f t="shared" si="16"/>
        <v>0</v>
      </c>
      <c r="Z20" s="126">
        <f t="shared" si="16"/>
        <v>0</v>
      </c>
      <c r="AA20" s="126">
        <f t="shared" si="16"/>
        <v>0</v>
      </c>
      <c r="AB20" s="126">
        <f t="shared" si="16"/>
        <v>0</v>
      </c>
      <c r="AC20" s="126">
        <f t="shared" si="16"/>
        <v>0</v>
      </c>
      <c r="AD20" s="126">
        <f t="shared" si="16"/>
        <v>0</v>
      </c>
      <c r="AE20" s="75">
        <f t="shared" si="1"/>
        <v>1009.8437188483949</v>
      </c>
    </row>
    <row r="21" spans="1:31" x14ac:dyDescent="0.3">
      <c r="A21" s="73">
        <v>1800156</v>
      </c>
      <c r="B21" s="74">
        <v>15.914330665564206</v>
      </c>
      <c r="C21" s="126">
        <v>589.13523277474008</v>
      </c>
      <c r="D21" s="147">
        <v>0.82199999999999995</v>
      </c>
      <c r="E21" s="126">
        <v>484.26916134083632</v>
      </c>
      <c r="F21" s="126">
        <f t="shared" ref="F21:AD21" si="17">IF(F$2&lt;$B21,$E21,IF((($B21-F$2+1)&gt;0),($B21-F$2+1)*E21,0))</f>
        <v>484.26916134083632</v>
      </c>
      <c r="G21" s="126">
        <f t="shared" si="17"/>
        <v>484.26916134083632</v>
      </c>
      <c r="H21" s="126">
        <f t="shared" si="17"/>
        <v>484.26916134083632</v>
      </c>
      <c r="I21" s="126">
        <f t="shared" si="17"/>
        <v>484.26916134083632</v>
      </c>
      <c r="J21" s="126">
        <f t="shared" si="17"/>
        <v>484.26916134083632</v>
      </c>
      <c r="K21" s="126">
        <f t="shared" si="17"/>
        <v>484.26916134083632</v>
      </c>
      <c r="L21" s="126">
        <f t="shared" si="17"/>
        <v>484.26916134083632</v>
      </c>
      <c r="M21" s="126">
        <f t="shared" si="17"/>
        <v>484.26916134083632</v>
      </c>
      <c r="N21" s="126">
        <f t="shared" si="17"/>
        <v>484.26916134083632</v>
      </c>
      <c r="O21" s="126">
        <f t="shared" si="17"/>
        <v>484.26916134083632</v>
      </c>
      <c r="P21" s="126">
        <f t="shared" si="17"/>
        <v>484.26916134083632</v>
      </c>
      <c r="Q21" s="126">
        <f t="shared" si="17"/>
        <v>484.26916134083632</v>
      </c>
      <c r="R21" s="126">
        <f t="shared" si="17"/>
        <v>484.26916134083632</v>
      </c>
      <c r="S21" s="126">
        <f t="shared" si="17"/>
        <v>484.26916134083632</v>
      </c>
      <c r="T21" s="126">
        <f t="shared" si="17"/>
        <v>484.26916134083632</v>
      </c>
      <c r="U21" s="126">
        <f t="shared" si="17"/>
        <v>442.78214460098678</v>
      </c>
      <c r="V21" s="126">
        <f t="shared" si="17"/>
        <v>0</v>
      </c>
      <c r="W21" s="126">
        <f t="shared" si="17"/>
        <v>0</v>
      </c>
      <c r="X21" s="126">
        <f t="shared" si="17"/>
        <v>0</v>
      </c>
      <c r="Y21" s="126">
        <f t="shared" si="17"/>
        <v>0</v>
      </c>
      <c r="Z21" s="126">
        <f t="shared" si="17"/>
        <v>0</v>
      </c>
      <c r="AA21" s="126">
        <f t="shared" si="17"/>
        <v>0</v>
      </c>
      <c r="AB21" s="126">
        <f t="shared" si="17"/>
        <v>0</v>
      </c>
      <c r="AC21" s="126">
        <f t="shared" si="17"/>
        <v>0</v>
      </c>
      <c r="AD21" s="126">
        <f t="shared" si="17"/>
        <v>0</v>
      </c>
      <c r="AE21" s="75">
        <f t="shared" si="1"/>
        <v>7706.8195647135299</v>
      </c>
    </row>
    <row r="22" spans="1:31" x14ac:dyDescent="0.3">
      <c r="A22" s="73">
        <v>1800781</v>
      </c>
      <c r="B22" s="74">
        <v>8.8787395335870674</v>
      </c>
      <c r="C22" s="126">
        <v>94.147736506377584</v>
      </c>
      <c r="D22" s="147">
        <v>0.82199999999999995</v>
      </c>
      <c r="E22" s="126">
        <v>77.389439408242367</v>
      </c>
      <c r="F22" s="126">
        <f t="shared" ref="F22:AD22" si="18">IF(F$2&lt;$B22,$E22,IF((($B22-F$2+1)&gt;0),($B22-F$2+1)*E22,0))</f>
        <v>77.389439408242367</v>
      </c>
      <c r="G22" s="126">
        <f t="shared" si="18"/>
        <v>77.389439408242367</v>
      </c>
      <c r="H22" s="126">
        <f t="shared" si="18"/>
        <v>77.389439408242367</v>
      </c>
      <c r="I22" s="126">
        <f t="shared" si="18"/>
        <v>77.389439408242367</v>
      </c>
      <c r="J22" s="126">
        <f t="shared" si="18"/>
        <v>77.389439408242367</v>
      </c>
      <c r="K22" s="126">
        <f t="shared" si="18"/>
        <v>77.389439408242367</v>
      </c>
      <c r="L22" s="126">
        <f t="shared" si="18"/>
        <v>77.389439408242367</v>
      </c>
      <c r="M22" s="126">
        <f t="shared" si="18"/>
        <v>77.389439408242367</v>
      </c>
      <c r="N22" s="126">
        <f t="shared" si="18"/>
        <v>68.005159890163512</v>
      </c>
      <c r="O22" s="126">
        <f t="shared" si="18"/>
        <v>0</v>
      </c>
      <c r="P22" s="126">
        <f t="shared" si="18"/>
        <v>0</v>
      </c>
      <c r="Q22" s="126">
        <f t="shared" si="18"/>
        <v>0</v>
      </c>
      <c r="R22" s="126">
        <f t="shared" si="18"/>
        <v>0</v>
      </c>
      <c r="S22" s="126">
        <f t="shared" si="18"/>
        <v>0</v>
      </c>
      <c r="T22" s="126">
        <f t="shared" si="18"/>
        <v>0</v>
      </c>
      <c r="U22" s="126">
        <f t="shared" si="18"/>
        <v>0</v>
      </c>
      <c r="V22" s="126">
        <f t="shared" si="18"/>
        <v>0</v>
      </c>
      <c r="W22" s="126">
        <f t="shared" si="18"/>
        <v>0</v>
      </c>
      <c r="X22" s="126">
        <f t="shared" si="18"/>
        <v>0</v>
      </c>
      <c r="Y22" s="126">
        <f t="shared" si="18"/>
        <v>0</v>
      </c>
      <c r="Z22" s="126">
        <f t="shared" si="18"/>
        <v>0</v>
      </c>
      <c r="AA22" s="126">
        <f t="shared" si="18"/>
        <v>0</v>
      </c>
      <c r="AB22" s="126">
        <f t="shared" si="18"/>
        <v>0</v>
      </c>
      <c r="AC22" s="126">
        <f t="shared" si="18"/>
        <v>0</v>
      </c>
      <c r="AD22" s="126">
        <f t="shared" si="18"/>
        <v>0</v>
      </c>
      <c r="AE22" s="75">
        <f t="shared" si="1"/>
        <v>687.12067515610249</v>
      </c>
    </row>
    <row r="23" spans="1:31" x14ac:dyDescent="0.3">
      <c r="A23" s="73">
        <v>1000422</v>
      </c>
      <c r="B23" s="74">
        <v>16.672658823551789</v>
      </c>
      <c r="C23" s="126">
        <v>58.26764437238274</v>
      </c>
      <c r="D23" s="147">
        <v>0.82199999999999984</v>
      </c>
      <c r="E23" s="126">
        <v>47.896003674098608</v>
      </c>
      <c r="F23" s="126">
        <f t="shared" ref="F23:AD23" si="19">IF(F$2&lt;$B23,$E23,IF((($B23-F$2+1)&gt;0),($B23-F$2+1)*E23,0))</f>
        <v>47.896003674098608</v>
      </c>
      <c r="G23" s="126">
        <f t="shared" si="19"/>
        <v>47.896003674098608</v>
      </c>
      <c r="H23" s="126">
        <f t="shared" si="19"/>
        <v>47.896003674098608</v>
      </c>
      <c r="I23" s="126">
        <f t="shared" si="19"/>
        <v>47.896003674098608</v>
      </c>
      <c r="J23" s="126">
        <f t="shared" si="19"/>
        <v>47.896003674098608</v>
      </c>
      <c r="K23" s="126">
        <f t="shared" si="19"/>
        <v>47.896003674098608</v>
      </c>
      <c r="L23" s="126">
        <f t="shared" si="19"/>
        <v>47.896003674098608</v>
      </c>
      <c r="M23" s="126">
        <f t="shared" si="19"/>
        <v>47.896003674098608</v>
      </c>
      <c r="N23" s="126">
        <f t="shared" si="19"/>
        <v>47.896003674098608</v>
      </c>
      <c r="O23" s="126">
        <f t="shared" si="19"/>
        <v>47.896003674098608</v>
      </c>
      <c r="P23" s="126">
        <f t="shared" si="19"/>
        <v>47.896003674098608</v>
      </c>
      <c r="Q23" s="126">
        <f t="shared" si="19"/>
        <v>47.896003674098608</v>
      </c>
      <c r="R23" s="126">
        <f t="shared" si="19"/>
        <v>47.896003674098608</v>
      </c>
      <c r="S23" s="126">
        <f t="shared" si="19"/>
        <v>47.896003674098608</v>
      </c>
      <c r="T23" s="126">
        <f t="shared" si="19"/>
        <v>47.896003674098608</v>
      </c>
      <c r="U23" s="126">
        <f t="shared" si="19"/>
        <v>47.896003674098608</v>
      </c>
      <c r="V23" s="126">
        <f t="shared" si="19"/>
        <v>32.217669484251324</v>
      </c>
      <c r="W23" s="126">
        <f t="shared" si="19"/>
        <v>0</v>
      </c>
      <c r="X23" s="126">
        <f t="shared" si="19"/>
        <v>0</v>
      </c>
      <c r="Y23" s="126">
        <f t="shared" si="19"/>
        <v>0</v>
      </c>
      <c r="Z23" s="126">
        <f t="shared" si="19"/>
        <v>0</v>
      </c>
      <c r="AA23" s="126">
        <f t="shared" si="19"/>
        <v>0</v>
      </c>
      <c r="AB23" s="126">
        <f t="shared" si="19"/>
        <v>0</v>
      </c>
      <c r="AC23" s="126">
        <f t="shared" si="19"/>
        <v>0</v>
      </c>
      <c r="AD23" s="126">
        <f t="shared" si="19"/>
        <v>0</v>
      </c>
      <c r="AE23" s="75">
        <f t="shared" si="1"/>
        <v>798.55372826982932</v>
      </c>
    </row>
    <row r="24" spans="1:31" x14ac:dyDescent="0.3">
      <c r="A24" s="73">
        <v>1800870</v>
      </c>
      <c r="B24" s="74">
        <v>11.542361393663189</v>
      </c>
      <c r="C24" s="126">
        <v>228.23668645708224</v>
      </c>
      <c r="D24" s="147">
        <v>0.82199999999999995</v>
      </c>
      <c r="E24" s="126">
        <v>187.61055626772162</v>
      </c>
      <c r="F24" s="126">
        <f t="shared" ref="F24:AD24" si="20">IF(F$2&lt;$B24,$E24,IF((($B24-F$2+1)&gt;0),($B24-F$2+1)*E24,0))</f>
        <v>187.61055626772162</v>
      </c>
      <c r="G24" s="126">
        <f t="shared" si="20"/>
        <v>187.61055626772162</v>
      </c>
      <c r="H24" s="126">
        <f t="shared" si="20"/>
        <v>187.61055626772162</v>
      </c>
      <c r="I24" s="126">
        <f t="shared" si="20"/>
        <v>187.61055626772162</v>
      </c>
      <c r="J24" s="126">
        <f t="shared" si="20"/>
        <v>187.61055626772162</v>
      </c>
      <c r="K24" s="126">
        <f t="shared" si="20"/>
        <v>187.61055626772162</v>
      </c>
      <c r="L24" s="126">
        <f t="shared" si="20"/>
        <v>187.61055626772162</v>
      </c>
      <c r="M24" s="126">
        <f t="shared" si="20"/>
        <v>187.61055626772162</v>
      </c>
      <c r="N24" s="126">
        <f t="shared" si="20"/>
        <v>187.61055626772162</v>
      </c>
      <c r="O24" s="126">
        <f t="shared" si="20"/>
        <v>187.61055626772162</v>
      </c>
      <c r="P24" s="126">
        <f t="shared" si="20"/>
        <v>187.61055626772162</v>
      </c>
      <c r="Q24" s="126">
        <f t="shared" si="20"/>
        <v>101.75272276328759</v>
      </c>
      <c r="R24" s="126">
        <f t="shared" si="20"/>
        <v>0</v>
      </c>
      <c r="S24" s="126">
        <f t="shared" si="20"/>
        <v>0</v>
      </c>
      <c r="T24" s="126">
        <f t="shared" si="20"/>
        <v>0</v>
      </c>
      <c r="U24" s="126">
        <f t="shared" si="20"/>
        <v>0</v>
      </c>
      <c r="V24" s="126">
        <f t="shared" si="20"/>
        <v>0</v>
      </c>
      <c r="W24" s="126">
        <f t="shared" si="20"/>
        <v>0</v>
      </c>
      <c r="X24" s="126">
        <f t="shared" si="20"/>
        <v>0</v>
      </c>
      <c r="Y24" s="126">
        <f t="shared" si="20"/>
        <v>0</v>
      </c>
      <c r="Z24" s="126">
        <f t="shared" si="20"/>
        <v>0</v>
      </c>
      <c r="AA24" s="126">
        <f t="shared" si="20"/>
        <v>0</v>
      </c>
      <c r="AB24" s="126">
        <f t="shared" si="20"/>
        <v>0</v>
      </c>
      <c r="AC24" s="126">
        <f t="shared" si="20"/>
        <v>0</v>
      </c>
      <c r="AD24" s="126">
        <f t="shared" si="20"/>
        <v>0</v>
      </c>
      <c r="AE24" s="75">
        <f t="shared" si="1"/>
        <v>2165.4688417082257</v>
      </c>
    </row>
    <row r="25" spans="1:31" x14ac:dyDescent="0.3">
      <c r="A25" s="73">
        <v>1000162</v>
      </c>
      <c r="B25" s="74">
        <v>11.11510588236786</v>
      </c>
      <c r="C25" s="126">
        <v>207.61494926372643</v>
      </c>
      <c r="D25" s="147">
        <v>0.82199999999999995</v>
      </c>
      <c r="E25" s="126">
        <v>170.6594882947831</v>
      </c>
      <c r="F25" s="126">
        <f t="shared" ref="F25:AD25" si="21">IF(F$2&lt;$B25,$E25,IF((($B25-F$2+1)&gt;0),($B25-F$2+1)*E25,0))</f>
        <v>170.6594882947831</v>
      </c>
      <c r="G25" s="126">
        <f t="shared" si="21"/>
        <v>170.6594882947831</v>
      </c>
      <c r="H25" s="126">
        <f t="shared" si="21"/>
        <v>170.6594882947831</v>
      </c>
      <c r="I25" s="126">
        <f t="shared" si="21"/>
        <v>170.6594882947831</v>
      </c>
      <c r="J25" s="126">
        <f t="shared" si="21"/>
        <v>170.6594882947831</v>
      </c>
      <c r="K25" s="126">
        <f t="shared" si="21"/>
        <v>170.6594882947831</v>
      </c>
      <c r="L25" s="126">
        <f t="shared" si="21"/>
        <v>170.6594882947831</v>
      </c>
      <c r="M25" s="126">
        <f t="shared" si="21"/>
        <v>170.6594882947831</v>
      </c>
      <c r="N25" s="126">
        <f t="shared" si="21"/>
        <v>170.6594882947831</v>
      </c>
      <c r="O25" s="126">
        <f t="shared" si="21"/>
        <v>170.6594882947831</v>
      </c>
      <c r="P25" s="126">
        <f t="shared" si="21"/>
        <v>170.6594882947831</v>
      </c>
      <c r="Q25" s="126">
        <f t="shared" si="21"/>
        <v>19.643910984618543</v>
      </c>
      <c r="R25" s="126">
        <f t="shared" si="21"/>
        <v>0</v>
      </c>
      <c r="S25" s="126">
        <f t="shared" si="21"/>
        <v>0</v>
      </c>
      <c r="T25" s="126">
        <f t="shared" si="21"/>
        <v>0</v>
      </c>
      <c r="U25" s="126">
        <f t="shared" si="21"/>
        <v>0</v>
      </c>
      <c r="V25" s="126">
        <f t="shared" si="21"/>
        <v>0</v>
      </c>
      <c r="W25" s="126">
        <f t="shared" si="21"/>
        <v>0</v>
      </c>
      <c r="X25" s="126">
        <f t="shared" si="21"/>
        <v>0</v>
      </c>
      <c r="Y25" s="126">
        <f t="shared" si="21"/>
        <v>0</v>
      </c>
      <c r="Z25" s="126">
        <f t="shared" si="21"/>
        <v>0</v>
      </c>
      <c r="AA25" s="126">
        <f t="shared" si="21"/>
        <v>0</v>
      </c>
      <c r="AB25" s="126">
        <f t="shared" si="21"/>
        <v>0</v>
      </c>
      <c r="AC25" s="126">
        <f t="shared" si="21"/>
        <v>0</v>
      </c>
      <c r="AD25" s="126">
        <f t="shared" si="21"/>
        <v>0</v>
      </c>
      <c r="AE25" s="75">
        <f t="shared" si="1"/>
        <v>1896.898282227233</v>
      </c>
    </row>
    <row r="26" spans="1:31" x14ac:dyDescent="0.3">
      <c r="A26" s="73">
        <v>1801383</v>
      </c>
      <c r="B26" s="74">
        <v>8.7011647429153278</v>
      </c>
      <c r="C26" s="126">
        <v>32.584443980021426</v>
      </c>
      <c r="D26" s="147">
        <v>0.82200000000000006</v>
      </c>
      <c r="E26" s="126">
        <v>26.784412951577611</v>
      </c>
      <c r="F26" s="126">
        <f t="shared" ref="F26:AD26" si="22">IF(F$2&lt;$B26,$E26,IF((($B26-F$2+1)&gt;0),($B26-F$2+1)*E26,0))</f>
        <v>26.784412951577611</v>
      </c>
      <c r="G26" s="126">
        <f t="shared" si="22"/>
        <v>26.784412951577611</v>
      </c>
      <c r="H26" s="126">
        <f t="shared" si="22"/>
        <v>26.784412951577611</v>
      </c>
      <c r="I26" s="126">
        <f t="shared" si="22"/>
        <v>26.784412951577611</v>
      </c>
      <c r="J26" s="126">
        <f t="shared" si="22"/>
        <v>26.784412951577611</v>
      </c>
      <c r="K26" s="126">
        <f t="shared" si="22"/>
        <v>26.784412951577611</v>
      </c>
      <c r="L26" s="126">
        <f t="shared" si="22"/>
        <v>26.784412951577611</v>
      </c>
      <c r="M26" s="126">
        <f t="shared" si="22"/>
        <v>26.784412951577611</v>
      </c>
      <c r="N26" s="126">
        <f t="shared" si="22"/>
        <v>18.780286021330891</v>
      </c>
      <c r="O26" s="126">
        <f t="shared" si="22"/>
        <v>0</v>
      </c>
      <c r="P26" s="126">
        <f t="shared" si="22"/>
        <v>0</v>
      </c>
      <c r="Q26" s="126">
        <f t="shared" si="22"/>
        <v>0</v>
      </c>
      <c r="R26" s="126">
        <f t="shared" si="22"/>
        <v>0</v>
      </c>
      <c r="S26" s="126">
        <f t="shared" si="22"/>
        <v>0</v>
      </c>
      <c r="T26" s="126">
        <f t="shared" si="22"/>
        <v>0</v>
      </c>
      <c r="U26" s="126">
        <f t="shared" si="22"/>
        <v>0</v>
      </c>
      <c r="V26" s="126">
        <f t="shared" si="22"/>
        <v>0</v>
      </c>
      <c r="W26" s="126">
        <f t="shared" si="22"/>
        <v>0</v>
      </c>
      <c r="X26" s="126">
        <f t="shared" si="22"/>
        <v>0</v>
      </c>
      <c r="Y26" s="126">
        <f t="shared" si="22"/>
        <v>0</v>
      </c>
      <c r="Z26" s="126">
        <f t="shared" si="22"/>
        <v>0</v>
      </c>
      <c r="AA26" s="126">
        <f t="shared" si="22"/>
        <v>0</v>
      </c>
      <c r="AB26" s="126">
        <f t="shared" si="22"/>
        <v>0</v>
      </c>
      <c r="AC26" s="126">
        <f t="shared" si="22"/>
        <v>0</v>
      </c>
      <c r="AD26" s="126">
        <f t="shared" si="22"/>
        <v>0</v>
      </c>
      <c r="AE26" s="75">
        <f t="shared" si="1"/>
        <v>233.0555896339518</v>
      </c>
    </row>
    <row r="27" spans="1:31" x14ac:dyDescent="0.3">
      <c r="A27" s="73">
        <v>1800001</v>
      </c>
      <c r="B27" s="74">
        <v>15.914330665564206</v>
      </c>
      <c r="C27" s="126">
        <v>84.281318183360014</v>
      </c>
      <c r="D27" s="147">
        <v>0.82199999999999984</v>
      </c>
      <c r="E27" s="126">
        <v>69.279243546721915</v>
      </c>
      <c r="F27" s="126">
        <f t="shared" ref="F27:AD27" si="23">IF(F$2&lt;$B27,$E27,IF((($B27-F$2+1)&gt;0),($B27-F$2+1)*E27,0))</f>
        <v>69.279243546721915</v>
      </c>
      <c r="G27" s="126">
        <f t="shared" si="23"/>
        <v>69.279243546721915</v>
      </c>
      <c r="H27" s="126">
        <f t="shared" si="23"/>
        <v>69.279243546721915</v>
      </c>
      <c r="I27" s="126">
        <f t="shared" si="23"/>
        <v>69.279243546721915</v>
      </c>
      <c r="J27" s="126">
        <f t="shared" si="23"/>
        <v>69.279243546721915</v>
      </c>
      <c r="K27" s="126">
        <f t="shared" si="23"/>
        <v>69.279243546721915</v>
      </c>
      <c r="L27" s="126">
        <f t="shared" si="23"/>
        <v>69.279243546721915</v>
      </c>
      <c r="M27" s="126">
        <f t="shared" si="23"/>
        <v>69.279243546721915</v>
      </c>
      <c r="N27" s="126">
        <f t="shared" si="23"/>
        <v>69.279243546721915</v>
      </c>
      <c r="O27" s="126">
        <f t="shared" si="23"/>
        <v>69.279243546721915</v>
      </c>
      <c r="P27" s="126">
        <f t="shared" si="23"/>
        <v>69.279243546721915</v>
      </c>
      <c r="Q27" s="126">
        <f t="shared" si="23"/>
        <v>69.279243546721915</v>
      </c>
      <c r="R27" s="126">
        <f t="shared" si="23"/>
        <v>69.279243546721915</v>
      </c>
      <c r="S27" s="126">
        <f t="shared" si="23"/>
        <v>69.279243546721915</v>
      </c>
      <c r="T27" s="126">
        <f t="shared" si="23"/>
        <v>69.279243546721915</v>
      </c>
      <c r="U27" s="126">
        <f t="shared" si="23"/>
        <v>63.344136861858978</v>
      </c>
      <c r="V27" s="126">
        <f t="shared" si="23"/>
        <v>0</v>
      </c>
      <c r="W27" s="126">
        <f t="shared" si="23"/>
        <v>0</v>
      </c>
      <c r="X27" s="126">
        <f t="shared" si="23"/>
        <v>0</v>
      </c>
      <c r="Y27" s="126">
        <f t="shared" si="23"/>
        <v>0</v>
      </c>
      <c r="Z27" s="126">
        <f t="shared" si="23"/>
        <v>0</v>
      </c>
      <c r="AA27" s="126">
        <f t="shared" si="23"/>
        <v>0</v>
      </c>
      <c r="AB27" s="126">
        <f t="shared" si="23"/>
        <v>0</v>
      </c>
      <c r="AC27" s="126">
        <f t="shared" si="23"/>
        <v>0</v>
      </c>
      <c r="AD27" s="126">
        <f t="shared" si="23"/>
        <v>0</v>
      </c>
      <c r="AE27" s="75">
        <f t="shared" si="1"/>
        <v>1102.5327900626874</v>
      </c>
    </row>
    <row r="28" spans="1:31" x14ac:dyDescent="0.3">
      <c r="A28" s="73">
        <v>1000817</v>
      </c>
      <c r="B28" s="74">
        <v>11.11510588236786</v>
      </c>
      <c r="C28" s="126">
        <v>9.4265756590844223</v>
      </c>
      <c r="D28" s="147">
        <v>0.82199999999999995</v>
      </c>
      <c r="E28" s="126">
        <v>7.7486451917673946</v>
      </c>
      <c r="F28" s="126">
        <f t="shared" ref="F28:AD28" si="24">IF(F$2&lt;$B28,$E28,IF((($B28-F$2+1)&gt;0),($B28-F$2+1)*E28,0))</f>
        <v>7.7486451917673946</v>
      </c>
      <c r="G28" s="126">
        <f t="shared" si="24"/>
        <v>7.7486451917673946</v>
      </c>
      <c r="H28" s="126">
        <f t="shared" si="24"/>
        <v>7.7486451917673946</v>
      </c>
      <c r="I28" s="126">
        <f t="shared" si="24"/>
        <v>7.7486451917673946</v>
      </c>
      <c r="J28" s="126">
        <f t="shared" si="24"/>
        <v>7.7486451917673946</v>
      </c>
      <c r="K28" s="126">
        <f t="shared" si="24"/>
        <v>7.7486451917673946</v>
      </c>
      <c r="L28" s="126">
        <f t="shared" si="24"/>
        <v>7.7486451917673946</v>
      </c>
      <c r="M28" s="126">
        <f t="shared" si="24"/>
        <v>7.7486451917673946</v>
      </c>
      <c r="N28" s="126">
        <f t="shared" si="24"/>
        <v>7.7486451917673946</v>
      </c>
      <c r="O28" s="126">
        <f t="shared" si="24"/>
        <v>7.7486451917673946</v>
      </c>
      <c r="P28" s="126">
        <f t="shared" si="24"/>
        <v>7.7486451917673946</v>
      </c>
      <c r="Q28" s="126">
        <f t="shared" si="24"/>
        <v>0.89191464195386438</v>
      </c>
      <c r="R28" s="126">
        <f t="shared" si="24"/>
        <v>0</v>
      </c>
      <c r="S28" s="126">
        <f t="shared" si="24"/>
        <v>0</v>
      </c>
      <c r="T28" s="126">
        <f t="shared" si="24"/>
        <v>0</v>
      </c>
      <c r="U28" s="126">
        <f t="shared" si="24"/>
        <v>0</v>
      </c>
      <c r="V28" s="126">
        <f t="shared" si="24"/>
        <v>0</v>
      </c>
      <c r="W28" s="126">
        <f t="shared" si="24"/>
        <v>0</v>
      </c>
      <c r="X28" s="126">
        <f t="shared" si="24"/>
        <v>0</v>
      </c>
      <c r="Y28" s="126">
        <f t="shared" si="24"/>
        <v>0</v>
      </c>
      <c r="Z28" s="126">
        <f t="shared" si="24"/>
        <v>0</v>
      </c>
      <c r="AA28" s="126">
        <f t="shared" si="24"/>
        <v>0</v>
      </c>
      <c r="AB28" s="126">
        <f t="shared" si="24"/>
        <v>0</v>
      </c>
      <c r="AC28" s="126">
        <f t="shared" si="24"/>
        <v>0</v>
      </c>
      <c r="AD28" s="126">
        <f t="shared" si="24"/>
        <v>0</v>
      </c>
      <c r="AE28" s="75">
        <f t="shared" si="1"/>
        <v>86.127011751395202</v>
      </c>
    </row>
    <row r="29" spans="1:31" x14ac:dyDescent="0.3">
      <c r="A29" s="73">
        <v>1800607</v>
      </c>
      <c r="B29" s="74">
        <v>5.0697602736782157</v>
      </c>
      <c r="C29" s="126">
        <v>207.15295163470876</v>
      </c>
      <c r="D29" s="147">
        <v>0.82200000000000006</v>
      </c>
      <c r="E29" s="126">
        <v>170.27972624373061</v>
      </c>
      <c r="F29" s="126">
        <f t="shared" ref="F29:AD29" si="25">IF(F$2&lt;$B29,$E29,IF((($B29-F$2+1)&gt;0),($B29-F$2+1)*E29,0))</f>
        <v>170.27972624373061</v>
      </c>
      <c r="G29" s="126">
        <f t="shared" si="25"/>
        <v>170.27972624373061</v>
      </c>
      <c r="H29" s="126">
        <f t="shared" si="25"/>
        <v>170.27972624373061</v>
      </c>
      <c r="I29" s="126">
        <f t="shared" si="25"/>
        <v>170.27972624373061</v>
      </c>
      <c r="J29" s="126">
        <f t="shared" si="25"/>
        <v>170.27972624373061</v>
      </c>
      <c r="K29" s="126">
        <f t="shared" si="25"/>
        <v>11.878760304614294</v>
      </c>
      <c r="L29" s="126">
        <f t="shared" si="25"/>
        <v>0</v>
      </c>
      <c r="M29" s="126">
        <f t="shared" si="25"/>
        <v>0</v>
      </c>
      <c r="N29" s="126">
        <f t="shared" si="25"/>
        <v>0</v>
      </c>
      <c r="O29" s="126">
        <f t="shared" si="25"/>
        <v>0</v>
      </c>
      <c r="P29" s="126">
        <f t="shared" si="25"/>
        <v>0</v>
      </c>
      <c r="Q29" s="126">
        <f t="shared" si="25"/>
        <v>0</v>
      </c>
      <c r="R29" s="126">
        <f t="shared" si="25"/>
        <v>0</v>
      </c>
      <c r="S29" s="126">
        <f t="shared" si="25"/>
        <v>0</v>
      </c>
      <c r="T29" s="126">
        <f t="shared" si="25"/>
        <v>0</v>
      </c>
      <c r="U29" s="126">
        <f t="shared" si="25"/>
        <v>0</v>
      </c>
      <c r="V29" s="126">
        <f t="shared" si="25"/>
        <v>0</v>
      </c>
      <c r="W29" s="126">
        <f t="shared" si="25"/>
        <v>0</v>
      </c>
      <c r="X29" s="126">
        <f t="shared" si="25"/>
        <v>0</v>
      </c>
      <c r="Y29" s="126">
        <f t="shared" si="25"/>
        <v>0</v>
      </c>
      <c r="Z29" s="126">
        <f t="shared" si="25"/>
        <v>0</v>
      </c>
      <c r="AA29" s="126">
        <f t="shared" si="25"/>
        <v>0</v>
      </c>
      <c r="AB29" s="126">
        <f t="shared" si="25"/>
        <v>0</v>
      </c>
      <c r="AC29" s="126">
        <f t="shared" si="25"/>
        <v>0</v>
      </c>
      <c r="AD29" s="126">
        <f t="shared" si="25"/>
        <v>0</v>
      </c>
      <c r="AE29" s="75">
        <f t="shared" si="1"/>
        <v>863.27739152326728</v>
      </c>
    </row>
    <row r="30" spans="1:31" x14ac:dyDescent="0.3">
      <c r="A30" s="73">
        <v>800013</v>
      </c>
      <c r="B30" s="74">
        <v>11.715321600015724</v>
      </c>
      <c r="C30" s="126">
        <v>219.011353846708</v>
      </c>
      <c r="D30" s="147">
        <v>0.82199999999999995</v>
      </c>
      <c r="E30" s="126">
        <v>180.02733286199395</v>
      </c>
      <c r="F30" s="126">
        <f t="shared" ref="F30:AD30" si="26">IF(F$2&lt;$B30,$E30,IF((($B30-F$2+1)&gt;0),($B30-F$2+1)*E30,0))</f>
        <v>180.02733286199395</v>
      </c>
      <c r="G30" s="126">
        <f t="shared" si="26"/>
        <v>180.02733286199395</v>
      </c>
      <c r="H30" s="126">
        <f t="shared" si="26"/>
        <v>180.02733286199395</v>
      </c>
      <c r="I30" s="126">
        <f t="shared" si="26"/>
        <v>180.02733286199395</v>
      </c>
      <c r="J30" s="126">
        <f t="shared" si="26"/>
        <v>180.02733286199395</v>
      </c>
      <c r="K30" s="126">
        <f t="shared" si="26"/>
        <v>180.02733286199395</v>
      </c>
      <c r="L30" s="126">
        <f t="shared" si="26"/>
        <v>180.02733286199395</v>
      </c>
      <c r="M30" s="126">
        <f t="shared" si="26"/>
        <v>180.02733286199395</v>
      </c>
      <c r="N30" s="126">
        <f t="shared" si="26"/>
        <v>180.02733286199395</v>
      </c>
      <c r="O30" s="126">
        <f t="shared" si="26"/>
        <v>180.02733286199395</v>
      </c>
      <c r="P30" s="126">
        <f t="shared" si="26"/>
        <v>180.02733286199395</v>
      </c>
      <c r="Q30" s="126">
        <f t="shared" si="26"/>
        <v>128.77743978940478</v>
      </c>
      <c r="R30" s="126">
        <f t="shared" si="26"/>
        <v>0</v>
      </c>
      <c r="S30" s="126">
        <f t="shared" si="26"/>
        <v>0</v>
      </c>
      <c r="T30" s="126">
        <f t="shared" si="26"/>
        <v>0</v>
      </c>
      <c r="U30" s="126">
        <f t="shared" si="26"/>
        <v>0</v>
      </c>
      <c r="V30" s="126">
        <f t="shared" si="26"/>
        <v>0</v>
      </c>
      <c r="W30" s="126">
        <f t="shared" si="26"/>
        <v>0</v>
      </c>
      <c r="X30" s="126">
        <f t="shared" si="26"/>
        <v>0</v>
      </c>
      <c r="Y30" s="126">
        <f t="shared" si="26"/>
        <v>0</v>
      </c>
      <c r="Z30" s="126">
        <f t="shared" si="26"/>
        <v>0</v>
      </c>
      <c r="AA30" s="126">
        <f t="shared" si="26"/>
        <v>0</v>
      </c>
      <c r="AB30" s="126">
        <f t="shared" si="26"/>
        <v>0</v>
      </c>
      <c r="AC30" s="126">
        <f t="shared" si="26"/>
        <v>0</v>
      </c>
      <c r="AD30" s="126">
        <f t="shared" si="26"/>
        <v>0</v>
      </c>
      <c r="AE30" s="75">
        <f t="shared" si="1"/>
        <v>2109.0781012713383</v>
      </c>
    </row>
    <row r="31" spans="1:31" x14ac:dyDescent="0.3">
      <c r="A31" s="73">
        <v>1000106</v>
      </c>
      <c r="B31" s="74">
        <v>12.430235347021895</v>
      </c>
      <c r="C31" s="126">
        <v>93.836099459277975</v>
      </c>
      <c r="D31" s="147">
        <v>0.82199999999999984</v>
      </c>
      <c r="E31" s="126">
        <v>77.133273755526488</v>
      </c>
      <c r="F31" s="126">
        <f t="shared" ref="F31:AD31" si="27">IF(F$2&lt;$B31,$E31,IF((($B31-F$2+1)&gt;0),($B31-F$2+1)*E31,0))</f>
        <v>77.133273755526488</v>
      </c>
      <c r="G31" s="126">
        <f t="shared" si="27"/>
        <v>77.133273755526488</v>
      </c>
      <c r="H31" s="126">
        <f t="shared" si="27"/>
        <v>77.133273755526488</v>
      </c>
      <c r="I31" s="126">
        <f t="shared" si="27"/>
        <v>77.133273755526488</v>
      </c>
      <c r="J31" s="126">
        <f t="shared" si="27"/>
        <v>77.133273755526488</v>
      </c>
      <c r="K31" s="126">
        <f t="shared" si="27"/>
        <v>77.133273755526488</v>
      </c>
      <c r="L31" s="126">
        <f t="shared" si="27"/>
        <v>77.133273755526488</v>
      </c>
      <c r="M31" s="126">
        <f t="shared" si="27"/>
        <v>77.133273755526488</v>
      </c>
      <c r="N31" s="126">
        <f t="shared" si="27"/>
        <v>77.133273755526488</v>
      </c>
      <c r="O31" s="126">
        <f t="shared" si="27"/>
        <v>77.133273755526488</v>
      </c>
      <c r="P31" s="126">
        <f t="shared" si="27"/>
        <v>77.133273755526488</v>
      </c>
      <c r="Q31" s="126">
        <f t="shared" si="27"/>
        <v>77.133273755526488</v>
      </c>
      <c r="R31" s="126">
        <f t="shared" si="27"/>
        <v>33.18546080114379</v>
      </c>
      <c r="S31" s="126">
        <f t="shared" si="27"/>
        <v>0</v>
      </c>
      <c r="T31" s="126">
        <f t="shared" si="27"/>
        <v>0</v>
      </c>
      <c r="U31" s="126">
        <f t="shared" si="27"/>
        <v>0</v>
      </c>
      <c r="V31" s="126">
        <f t="shared" si="27"/>
        <v>0</v>
      </c>
      <c r="W31" s="126">
        <f t="shared" si="27"/>
        <v>0</v>
      </c>
      <c r="X31" s="126">
        <f t="shared" si="27"/>
        <v>0</v>
      </c>
      <c r="Y31" s="126">
        <f t="shared" si="27"/>
        <v>0</v>
      </c>
      <c r="Z31" s="126">
        <f t="shared" si="27"/>
        <v>0</v>
      </c>
      <c r="AA31" s="126">
        <f t="shared" si="27"/>
        <v>0</v>
      </c>
      <c r="AB31" s="126">
        <f t="shared" si="27"/>
        <v>0</v>
      </c>
      <c r="AC31" s="126">
        <f t="shared" si="27"/>
        <v>0</v>
      </c>
      <c r="AD31" s="126">
        <f t="shared" si="27"/>
        <v>0</v>
      </c>
      <c r="AE31" s="75">
        <f t="shared" si="1"/>
        <v>958.78474586746165</v>
      </c>
    </row>
    <row r="32" spans="1:31" x14ac:dyDescent="0.3">
      <c r="A32" s="73">
        <v>1000059</v>
      </c>
      <c r="B32" s="74">
        <v>12.430235347021895</v>
      </c>
      <c r="C32" s="126">
        <v>123.3008480250401</v>
      </c>
      <c r="D32" s="147">
        <v>0.82199999999999995</v>
      </c>
      <c r="E32" s="126">
        <v>101.35329707658295</v>
      </c>
      <c r="F32" s="126">
        <f t="shared" ref="F32:AD32" si="28">IF(F$2&lt;$B32,$E32,IF((($B32-F$2+1)&gt;0),($B32-F$2+1)*E32,0))</f>
        <v>101.35329707658295</v>
      </c>
      <c r="G32" s="126">
        <f t="shared" si="28"/>
        <v>101.35329707658295</v>
      </c>
      <c r="H32" s="126">
        <f t="shared" si="28"/>
        <v>101.35329707658295</v>
      </c>
      <c r="I32" s="126">
        <f t="shared" si="28"/>
        <v>101.35329707658295</v>
      </c>
      <c r="J32" s="126">
        <f t="shared" si="28"/>
        <v>101.35329707658295</v>
      </c>
      <c r="K32" s="126">
        <f t="shared" si="28"/>
        <v>101.35329707658295</v>
      </c>
      <c r="L32" s="126">
        <f t="shared" si="28"/>
        <v>101.35329707658295</v>
      </c>
      <c r="M32" s="126">
        <f t="shared" si="28"/>
        <v>101.35329707658295</v>
      </c>
      <c r="N32" s="126">
        <f t="shared" si="28"/>
        <v>101.35329707658295</v>
      </c>
      <c r="O32" s="126">
        <f t="shared" si="28"/>
        <v>101.35329707658295</v>
      </c>
      <c r="P32" s="126">
        <f t="shared" si="28"/>
        <v>101.35329707658295</v>
      </c>
      <c r="Q32" s="126">
        <f t="shared" si="28"/>
        <v>101.35329707658295</v>
      </c>
      <c r="R32" s="126">
        <f t="shared" si="28"/>
        <v>43.605770939556919</v>
      </c>
      <c r="S32" s="126">
        <f t="shared" si="28"/>
        <v>0</v>
      </c>
      <c r="T32" s="126">
        <f t="shared" si="28"/>
        <v>0</v>
      </c>
      <c r="U32" s="126">
        <f t="shared" si="28"/>
        <v>0</v>
      </c>
      <c r="V32" s="126">
        <f t="shared" si="28"/>
        <v>0</v>
      </c>
      <c r="W32" s="126">
        <f t="shared" si="28"/>
        <v>0</v>
      </c>
      <c r="X32" s="126">
        <f t="shared" si="28"/>
        <v>0</v>
      </c>
      <c r="Y32" s="126">
        <f t="shared" si="28"/>
        <v>0</v>
      </c>
      <c r="Z32" s="126">
        <f t="shared" si="28"/>
        <v>0</v>
      </c>
      <c r="AA32" s="126">
        <f t="shared" si="28"/>
        <v>0</v>
      </c>
      <c r="AB32" s="126">
        <f t="shared" si="28"/>
        <v>0</v>
      </c>
      <c r="AC32" s="126">
        <f t="shared" si="28"/>
        <v>0</v>
      </c>
      <c r="AD32" s="126">
        <f t="shared" si="28"/>
        <v>0</v>
      </c>
      <c r="AE32" s="75">
        <f t="shared" si="1"/>
        <v>1259.8453358585525</v>
      </c>
    </row>
    <row r="33" spans="1:31" x14ac:dyDescent="0.3">
      <c r="A33" s="73">
        <v>1800988</v>
      </c>
      <c r="B33" s="74">
        <v>13.318109300380602</v>
      </c>
      <c r="C33" s="126">
        <v>5.8954905089855503</v>
      </c>
      <c r="D33" s="147">
        <v>0.82199999999999995</v>
      </c>
      <c r="E33" s="126">
        <v>4.8460931983861215</v>
      </c>
      <c r="F33" s="126">
        <f t="shared" ref="F33:AD33" si="29">IF(F$2&lt;$B33,$E33,IF((($B33-F$2+1)&gt;0),($B33-F$2+1)*E33,0))</f>
        <v>4.8460931983861215</v>
      </c>
      <c r="G33" s="126">
        <f t="shared" si="29"/>
        <v>4.8460931983861215</v>
      </c>
      <c r="H33" s="126">
        <f t="shared" si="29"/>
        <v>4.8460931983861215</v>
      </c>
      <c r="I33" s="126">
        <f t="shared" si="29"/>
        <v>4.8460931983861215</v>
      </c>
      <c r="J33" s="126">
        <f t="shared" si="29"/>
        <v>4.8460931983861215</v>
      </c>
      <c r="K33" s="126">
        <f t="shared" si="29"/>
        <v>4.8460931983861215</v>
      </c>
      <c r="L33" s="126">
        <f t="shared" si="29"/>
        <v>4.8460931983861215</v>
      </c>
      <c r="M33" s="126">
        <f t="shared" si="29"/>
        <v>4.8460931983861215</v>
      </c>
      <c r="N33" s="126">
        <f t="shared" si="29"/>
        <v>4.8460931983861215</v>
      </c>
      <c r="O33" s="126">
        <f t="shared" si="29"/>
        <v>4.8460931983861215</v>
      </c>
      <c r="P33" s="126">
        <f t="shared" si="29"/>
        <v>4.8460931983861215</v>
      </c>
      <c r="Q33" s="126">
        <f t="shared" si="29"/>
        <v>4.8460931983861215</v>
      </c>
      <c r="R33" s="126">
        <f t="shared" si="29"/>
        <v>4.8460931983861215</v>
      </c>
      <c r="S33" s="126">
        <f t="shared" si="29"/>
        <v>1.5415873169178027</v>
      </c>
      <c r="T33" s="126">
        <f t="shared" si="29"/>
        <v>0</v>
      </c>
      <c r="U33" s="126">
        <f t="shared" si="29"/>
        <v>0</v>
      </c>
      <c r="V33" s="126">
        <f t="shared" si="29"/>
        <v>0</v>
      </c>
      <c r="W33" s="126">
        <f t="shared" si="29"/>
        <v>0</v>
      </c>
      <c r="X33" s="126">
        <f t="shared" si="29"/>
        <v>0</v>
      </c>
      <c r="Y33" s="126">
        <f t="shared" si="29"/>
        <v>0</v>
      </c>
      <c r="Z33" s="126">
        <f t="shared" si="29"/>
        <v>0</v>
      </c>
      <c r="AA33" s="126">
        <f t="shared" si="29"/>
        <v>0</v>
      </c>
      <c r="AB33" s="126">
        <f t="shared" si="29"/>
        <v>0</v>
      </c>
      <c r="AC33" s="126">
        <f t="shared" si="29"/>
        <v>0</v>
      </c>
      <c r="AD33" s="126">
        <f t="shared" si="29"/>
        <v>0</v>
      </c>
      <c r="AE33" s="75">
        <f t="shared" si="1"/>
        <v>64.540798895937385</v>
      </c>
    </row>
    <row r="34" spans="1:31" x14ac:dyDescent="0.3">
      <c r="A34" s="73">
        <v>1000067</v>
      </c>
      <c r="B34" s="74">
        <v>12.430235347021895</v>
      </c>
      <c r="C34" s="126">
        <v>66.329832338911842</v>
      </c>
      <c r="D34" s="147">
        <v>0.82200000000000006</v>
      </c>
      <c r="E34" s="126">
        <v>54.523122182585531</v>
      </c>
      <c r="F34" s="126">
        <f t="shared" ref="F34:AD34" si="30">IF(F$2&lt;$B34,$E34,IF((($B34-F$2+1)&gt;0),($B34-F$2+1)*E34,0))</f>
        <v>54.523122182585531</v>
      </c>
      <c r="G34" s="126">
        <f t="shared" si="30"/>
        <v>54.523122182585531</v>
      </c>
      <c r="H34" s="126">
        <f t="shared" si="30"/>
        <v>54.523122182585531</v>
      </c>
      <c r="I34" s="126">
        <f t="shared" si="30"/>
        <v>54.523122182585531</v>
      </c>
      <c r="J34" s="126">
        <f t="shared" si="30"/>
        <v>54.523122182585531</v>
      </c>
      <c r="K34" s="126">
        <f t="shared" si="30"/>
        <v>54.523122182585531</v>
      </c>
      <c r="L34" s="126">
        <f t="shared" si="30"/>
        <v>54.523122182585531</v>
      </c>
      <c r="M34" s="126">
        <f t="shared" si="30"/>
        <v>54.523122182585531</v>
      </c>
      <c r="N34" s="126">
        <f t="shared" si="30"/>
        <v>54.523122182585531</v>
      </c>
      <c r="O34" s="126">
        <f t="shared" si="30"/>
        <v>54.523122182585531</v>
      </c>
      <c r="P34" s="126">
        <f t="shared" si="30"/>
        <v>54.523122182585531</v>
      </c>
      <c r="Q34" s="126">
        <f t="shared" si="30"/>
        <v>54.523122182585531</v>
      </c>
      <c r="R34" s="126">
        <f t="shared" si="30"/>
        <v>23.457774392941886</v>
      </c>
      <c r="S34" s="126">
        <f t="shared" si="30"/>
        <v>0</v>
      </c>
      <c r="T34" s="126">
        <f t="shared" si="30"/>
        <v>0</v>
      </c>
      <c r="U34" s="126">
        <f t="shared" si="30"/>
        <v>0</v>
      </c>
      <c r="V34" s="126">
        <f t="shared" si="30"/>
        <v>0</v>
      </c>
      <c r="W34" s="126">
        <f t="shared" si="30"/>
        <v>0</v>
      </c>
      <c r="X34" s="126">
        <f t="shared" si="30"/>
        <v>0</v>
      </c>
      <c r="Y34" s="126">
        <f t="shared" si="30"/>
        <v>0</v>
      </c>
      <c r="Z34" s="126">
        <f t="shared" si="30"/>
        <v>0</v>
      </c>
      <c r="AA34" s="126">
        <f t="shared" si="30"/>
        <v>0</v>
      </c>
      <c r="AB34" s="126">
        <f t="shared" si="30"/>
        <v>0</v>
      </c>
      <c r="AC34" s="126">
        <f t="shared" si="30"/>
        <v>0</v>
      </c>
      <c r="AD34" s="126">
        <f t="shared" si="30"/>
        <v>0</v>
      </c>
      <c r="AE34" s="75">
        <f t="shared" si="1"/>
        <v>677.73524058396845</v>
      </c>
    </row>
    <row r="35" spans="1:31" x14ac:dyDescent="0.3">
      <c r="A35" s="73">
        <v>1000681</v>
      </c>
      <c r="B35" s="74">
        <v>16.672658823551789</v>
      </c>
      <c r="C35" s="126">
        <v>82.478191762139645</v>
      </c>
      <c r="D35" s="147">
        <v>0.82199999999999995</v>
      </c>
      <c r="E35" s="126">
        <v>67.797073628478785</v>
      </c>
      <c r="F35" s="126">
        <f t="shared" ref="F35:AD35" si="31">IF(F$2&lt;$B35,$E35,IF((($B35-F$2+1)&gt;0),($B35-F$2+1)*E35,0))</f>
        <v>67.797073628478785</v>
      </c>
      <c r="G35" s="126">
        <f t="shared" si="31"/>
        <v>67.797073628478785</v>
      </c>
      <c r="H35" s="126">
        <f t="shared" si="31"/>
        <v>67.797073628478785</v>
      </c>
      <c r="I35" s="126">
        <f t="shared" si="31"/>
        <v>67.797073628478785</v>
      </c>
      <c r="J35" s="126">
        <f t="shared" si="31"/>
        <v>67.797073628478785</v>
      </c>
      <c r="K35" s="126">
        <f t="shared" si="31"/>
        <v>67.797073628478785</v>
      </c>
      <c r="L35" s="126">
        <f t="shared" si="31"/>
        <v>67.797073628478785</v>
      </c>
      <c r="M35" s="126">
        <f t="shared" si="31"/>
        <v>67.797073628478785</v>
      </c>
      <c r="N35" s="126">
        <f t="shared" si="31"/>
        <v>67.797073628478785</v>
      </c>
      <c r="O35" s="126">
        <f t="shared" si="31"/>
        <v>67.797073628478785</v>
      </c>
      <c r="P35" s="126">
        <f t="shared" si="31"/>
        <v>67.797073628478785</v>
      </c>
      <c r="Q35" s="126">
        <f t="shared" si="31"/>
        <v>67.797073628478785</v>
      </c>
      <c r="R35" s="126">
        <f t="shared" si="31"/>
        <v>67.797073628478785</v>
      </c>
      <c r="S35" s="126">
        <f t="shared" si="31"/>
        <v>67.797073628478785</v>
      </c>
      <c r="T35" s="126">
        <f t="shared" si="31"/>
        <v>67.797073628478785</v>
      </c>
      <c r="U35" s="126">
        <f t="shared" si="31"/>
        <v>67.797073628478785</v>
      </c>
      <c r="V35" s="126">
        <f t="shared" si="31"/>
        <v>45.604299787186541</v>
      </c>
      <c r="W35" s="126">
        <f t="shared" si="31"/>
        <v>0</v>
      </c>
      <c r="X35" s="126">
        <f t="shared" si="31"/>
        <v>0</v>
      </c>
      <c r="Y35" s="126">
        <f t="shared" si="31"/>
        <v>0</v>
      </c>
      <c r="Z35" s="126">
        <f t="shared" si="31"/>
        <v>0</v>
      </c>
      <c r="AA35" s="126">
        <f t="shared" si="31"/>
        <v>0</v>
      </c>
      <c r="AB35" s="126">
        <f t="shared" si="31"/>
        <v>0</v>
      </c>
      <c r="AC35" s="126">
        <f t="shared" si="31"/>
        <v>0</v>
      </c>
      <c r="AD35" s="126">
        <f t="shared" si="31"/>
        <v>0</v>
      </c>
      <c r="AE35" s="75">
        <f t="shared" si="1"/>
        <v>1130.3574778428469</v>
      </c>
    </row>
    <row r="36" spans="1:31" x14ac:dyDescent="0.3">
      <c r="A36" s="73">
        <v>1800311</v>
      </c>
      <c r="B36" s="74">
        <v>3.2496186692928668</v>
      </c>
      <c r="C36" s="126">
        <v>2.9971937208407575</v>
      </c>
      <c r="D36" s="147">
        <v>0.82199999999999984</v>
      </c>
      <c r="E36" s="126">
        <v>2.4636932385311026</v>
      </c>
      <c r="F36" s="126">
        <f t="shared" ref="F36:AD36" si="32">IF(F$2&lt;$B36,$E36,IF((($B36-F$2+1)&gt;0),($B36-F$2+1)*E36,0))</f>
        <v>2.4636932385311026</v>
      </c>
      <c r="G36" s="126">
        <f t="shared" si="32"/>
        <v>2.4636932385311026</v>
      </c>
      <c r="H36" s="126">
        <f t="shared" si="32"/>
        <v>2.4636932385311026</v>
      </c>
      <c r="I36" s="126">
        <f t="shared" si="32"/>
        <v>0.61498382774796734</v>
      </c>
      <c r="J36" s="126">
        <f t="shared" si="32"/>
        <v>0</v>
      </c>
      <c r="K36" s="126">
        <f t="shared" si="32"/>
        <v>0</v>
      </c>
      <c r="L36" s="126">
        <f t="shared" si="32"/>
        <v>0</v>
      </c>
      <c r="M36" s="126">
        <f t="shared" si="32"/>
        <v>0</v>
      </c>
      <c r="N36" s="126">
        <f t="shared" si="32"/>
        <v>0</v>
      </c>
      <c r="O36" s="126">
        <f t="shared" si="32"/>
        <v>0</v>
      </c>
      <c r="P36" s="126">
        <f t="shared" si="32"/>
        <v>0</v>
      </c>
      <c r="Q36" s="126">
        <f t="shared" si="32"/>
        <v>0</v>
      </c>
      <c r="R36" s="126">
        <f t="shared" si="32"/>
        <v>0</v>
      </c>
      <c r="S36" s="126">
        <f t="shared" si="32"/>
        <v>0</v>
      </c>
      <c r="T36" s="126">
        <f t="shared" si="32"/>
        <v>0</v>
      </c>
      <c r="U36" s="126">
        <f t="shared" si="32"/>
        <v>0</v>
      </c>
      <c r="V36" s="126">
        <f t="shared" si="32"/>
        <v>0</v>
      </c>
      <c r="W36" s="126">
        <f t="shared" si="32"/>
        <v>0</v>
      </c>
      <c r="X36" s="126">
        <f t="shared" si="32"/>
        <v>0</v>
      </c>
      <c r="Y36" s="126">
        <f t="shared" si="32"/>
        <v>0</v>
      </c>
      <c r="Z36" s="126">
        <f t="shared" si="32"/>
        <v>0</v>
      </c>
      <c r="AA36" s="126">
        <f t="shared" si="32"/>
        <v>0</v>
      </c>
      <c r="AB36" s="126">
        <f t="shared" si="32"/>
        <v>0</v>
      </c>
      <c r="AC36" s="126">
        <f t="shared" si="32"/>
        <v>0</v>
      </c>
      <c r="AD36" s="126">
        <f t="shared" si="32"/>
        <v>0</v>
      </c>
      <c r="AE36" s="75">
        <f t="shared" si="1"/>
        <v>8.0060635433412752</v>
      </c>
    </row>
    <row r="37" spans="1:31" x14ac:dyDescent="0.3">
      <c r="A37" s="73">
        <v>1800264</v>
      </c>
      <c r="B37" s="74">
        <v>16.672658823551789</v>
      </c>
      <c r="C37" s="126">
        <v>23.184258825869616</v>
      </c>
      <c r="D37" s="147">
        <v>0.82200000000000017</v>
      </c>
      <c r="E37" s="126">
        <v>19.057460754864824</v>
      </c>
      <c r="F37" s="126">
        <f t="shared" ref="F37:AD37" si="33">IF(F$2&lt;$B37,$E37,IF((($B37-F$2+1)&gt;0),($B37-F$2+1)*E37,0))</f>
        <v>19.057460754864824</v>
      </c>
      <c r="G37" s="126">
        <f t="shared" si="33"/>
        <v>19.057460754864824</v>
      </c>
      <c r="H37" s="126">
        <f t="shared" si="33"/>
        <v>19.057460754864824</v>
      </c>
      <c r="I37" s="126">
        <f t="shared" si="33"/>
        <v>19.057460754864824</v>
      </c>
      <c r="J37" s="126">
        <f t="shared" si="33"/>
        <v>19.057460754864824</v>
      </c>
      <c r="K37" s="126">
        <f t="shared" si="33"/>
        <v>19.057460754864824</v>
      </c>
      <c r="L37" s="126">
        <f t="shared" si="33"/>
        <v>19.057460754864824</v>
      </c>
      <c r="M37" s="126">
        <f t="shared" si="33"/>
        <v>19.057460754864824</v>
      </c>
      <c r="N37" s="126">
        <f t="shared" si="33"/>
        <v>19.057460754864824</v>
      </c>
      <c r="O37" s="126">
        <f t="shared" si="33"/>
        <v>19.057460754864824</v>
      </c>
      <c r="P37" s="126">
        <f t="shared" si="33"/>
        <v>19.057460754864824</v>
      </c>
      <c r="Q37" s="126">
        <f t="shared" si="33"/>
        <v>19.057460754864824</v>
      </c>
      <c r="R37" s="126">
        <f t="shared" si="33"/>
        <v>19.057460754864824</v>
      </c>
      <c r="S37" s="126">
        <f t="shared" si="33"/>
        <v>19.057460754864824</v>
      </c>
      <c r="T37" s="126">
        <f t="shared" si="33"/>
        <v>19.057460754864824</v>
      </c>
      <c r="U37" s="126">
        <f t="shared" si="33"/>
        <v>19.057460754864824</v>
      </c>
      <c r="V37" s="126">
        <f t="shared" si="33"/>
        <v>12.819169131251757</v>
      </c>
      <c r="W37" s="126">
        <f t="shared" si="33"/>
        <v>0</v>
      </c>
      <c r="X37" s="126">
        <f t="shared" si="33"/>
        <v>0</v>
      </c>
      <c r="Y37" s="126">
        <f t="shared" si="33"/>
        <v>0</v>
      </c>
      <c r="Z37" s="126">
        <f t="shared" si="33"/>
        <v>0</v>
      </c>
      <c r="AA37" s="126">
        <f t="shared" si="33"/>
        <v>0</v>
      </c>
      <c r="AB37" s="126">
        <f t="shared" si="33"/>
        <v>0</v>
      </c>
      <c r="AC37" s="126">
        <f t="shared" si="33"/>
        <v>0</v>
      </c>
      <c r="AD37" s="126">
        <f t="shared" si="33"/>
        <v>0</v>
      </c>
      <c r="AE37" s="75">
        <f t="shared" si="1"/>
        <v>317.73854120908902</v>
      </c>
    </row>
    <row r="38" spans="1:31" x14ac:dyDescent="0.3">
      <c r="A38" s="73">
        <v>1800801</v>
      </c>
      <c r="B38" s="74">
        <v>17.757479067174135</v>
      </c>
      <c r="C38" s="126">
        <v>244.09307128961061</v>
      </c>
      <c r="D38" s="147">
        <v>0.82200000000000006</v>
      </c>
      <c r="E38" s="126">
        <v>200.64450460005992</v>
      </c>
      <c r="F38" s="126">
        <f t="shared" ref="F38:AD38" si="34">IF(F$2&lt;$B38,$E38,IF((($B38-F$2+1)&gt;0),($B38-F$2+1)*E38,0))</f>
        <v>200.64450460005992</v>
      </c>
      <c r="G38" s="126">
        <f t="shared" si="34"/>
        <v>200.64450460005992</v>
      </c>
      <c r="H38" s="126">
        <f t="shared" si="34"/>
        <v>200.64450460005992</v>
      </c>
      <c r="I38" s="126">
        <f t="shared" si="34"/>
        <v>200.64450460005992</v>
      </c>
      <c r="J38" s="126">
        <f t="shared" si="34"/>
        <v>200.64450460005992</v>
      </c>
      <c r="K38" s="126">
        <f t="shared" si="34"/>
        <v>200.64450460005992</v>
      </c>
      <c r="L38" s="126">
        <f t="shared" si="34"/>
        <v>200.64450460005992</v>
      </c>
      <c r="M38" s="126">
        <f t="shared" si="34"/>
        <v>200.64450460005992</v>
      </c>
      <c r="N38" s="126">
        <f t="shared" si="34"/>
        <v>200.64450460005992</v>
      </c>
      <c r="O38" s="126">
        <f t="shared" si="34"/>
        <v>200.64450460005992</v>
      </c>
      <c r="P38" s="126">
        <f t="shared" si="34"/>
        <v>200.64450460005992</v>
      </c>
      <c r="Q38" s="126">
        <f t="shared" si="34"/>
        <v>200.64450460005992</v>
      </c>
      <c r="R38" s="126">
        <f t="shared" si="34"/>
        <v>200.64450460005992</v>
      </c>
      <c r="S38" s="126">
        <f t="shared" si="34"/>
        <v>200.64450460005992</v>
      </c>
      <c r="T38" s="126">
        <f t="shared" si="34"/>
        <v>200.64450460005992</v>
      </c>
      <c r="U38" s="126">
        <f t="shared" si="34"/>
        <v>200.64450460005992</v>
      </c>
      <c r="V38" s="126">
        <f t="shared" si="34"/>
        <v>200.64450460005992</v>
      </c>
      <c r="W38" s="126">
        <f t="shared" si="34"/>
        <v>151.98401217806978</v>
      </c>
      <c r="X38" s="126">
        <f t="shared" si="34"/>
        <v>0</v>
      </c>
      <c r="Y38" s="126">
        <f t="shared" si="34"/>
        <v>0</v>
      </c>
      <c r="Z38" s="126">
        <f t="shared" si="34"/>
        <v>0</v>
      </c>
      <c r="AA38" s="126">
        <f t="shared" si="34"/>
        <v>0</v>
      </c>
      <c r="AB38" s="126">
        <f t="shared" si="34"/>
        <v>0</v>
      </c>
      <c r="AC38" s="126">
        <f t="shared" si="34"/>
        <v>0</v>
      </c>
      <c r="AD38" s="126">
        <f t="shared" si="34"/>
        <v>0</v>
      </c>
      <c r="AE38" s="75">
        <f t="shared" si="1"/>
        <v>3562.9405903790885</v>
      </c>
    </row>
    <row r="39" spans="1:31" x14ac:dyDescent="0.3">
      <c r="A39" s="73">
        <v>1800894</v>
      </c>
      <c r="B39" s="74">
        <v>11.542361393663189</v>
      </c>
      <c r="C39" s="126">
        <v>80.98213839348017</v>
      </c>
      <c r="D39" s="147">
        <v>0.82199999999999995</v>
      </c>
      <c r="E39" s="126">
        <v>66.567317759440698</v>
      </c>
      <c r="F39" s="126">
        <f t="shared" ref="F39:AD39" si="35">IF(F$2&lt;$B39,$E39,IF((($B39-F$2+1)&gt;0),($B39-F$2+1)*E39,0))</f>
        <v>66.567317759440698</v>
      </c>
      <c r="G39" s="126">
        <f t="shared" si="35"/>
        <v>66.567317759440698</v>
      </c>
      <c r="H39" s="126">
        <f t="shared" si="35"/>
        <v>66.567317759440698</v>
      </c>
      <c r="I39" s="126">
        <f t="shared" si="35"/>
        <v>66.567317759440698</v>
      </c>
      <c r="J39" s="126">
        <f t="shared" si="35"/>
        <v>66.567317759440698</v>
      </c>
      <c r="K39" s="126">
        <f t="shared" si="35"/>
        <v>66.567317759440698</v>
      </c>
      <c r="L39" s="126">
        <f t="shared" si="35"/>
        <v>66.567317759440698</v>
      </c>
      <c r="M39" s="126">
        <f t="shared" si="35"/>
        <v>66.567317759440698</v>
      </c>
      <c r="N39" s="126">
        <f t="shared" si="35"/>
        <v>66.567317759440698</v>
      </c>
      <c r="O39" s="126">
        <f t="shared" si="35"/>
        <v>66.567317759440698</v>
      </c>
      <c r="P39" s="126">
        <f t="shared" si="35"/>
        <v>66.567317759440698</v>
      </c>
      <c r="Q39" s="126">
        <f t="shared" si="35"/>
        <v>36.103543232430596</v>
      </c>
      <c r="R39" s="126">
        <f t="shared" si="35"/>
        <v>0</v>
      </c>
      <c r="S39" s="126">
        <f t="shared" si="35"/>
        <v>0</v>
      </c>
      <c r="T39" s="126">
        <f t="shared" si="35"/>
        <v>0</v>
      </c>
      <c r="U39" s="126">
        <f t="shared" si="35"/>
        <v>0</v>
      </c>
      <c r="V39" s="126">
        <f t="shared" si="35"/>
        <v>0</v>
      </c>
      <c r="W39" s="126">
        <f t="shared" si="35"/>
        <v>0</v>
      </c>
      <c r="X39" s="126">
        <f t="shared" si="35"/>
        <v>0</v>
      </c>
      <c r="Y39" s="126">
        <f t="shared" si="35"/>
        <v>0</v>
      </c>
      <c r="Z39" s="126">
        <f t="shared" si="35"/>
        <v>0</v>
      </c>
      <c r="AA39" s="126">
        <f t="shared" si="35"/>
        <v>0</v>
      </c>
      <c r="AB39" s="126">
        <f t="shared" si="35"/>
        <v>0</v>
      </c>
      <c r="AC39" s="126">
        <f t="shared" si="35"/>
        <v>0</v>
      </c>
      <c r="AD39" s="126">
        <f t="shared" si="35"/>
        <v>0</v>
      </c>
      <c r="AE39" s="75">
        <f t="shared" si="1"/>
        <v>768.34403858627832</v>
      </c>
    </row>
    <row r="40" spans="1:31" x14ac:dyDescent="0.3">
      <c r="A40" s="73">
        <v>1000572</v>
      </c>
      <c r="B40" s="74">
        <v>16.672658823551789</v>
      </c>
      <c r="C40" s="126">
        <v>5.2838298964689159</v>
      </c>
      <c r="D40" s="147">
        <v>0.82200000000000006</v>
      </c>
      <c r="E40" s="126">
        <v>4.343308174897448</v>
      </c>
      <c r="F40" s="126">
        <f t="shared" ref="F40:AD40" si="36">IF(F$2&lt;$B40,$E40,IF((($B40-F$2+1)&gt;0),($B40-F$2+1)*E40,0))</f>
        <v>4.343308174897448</v>
      </c>
      <c r="G40" s="126">
        <f t="shared" si="36"/>
        <v>4.343308174897448</v>
      </c>
      <c r="H40" s="126">
        <f t="shared" si="36"/>
        <v>4.343308174897448</v>
      </c>
      <c r="I40" s="126">
        <f t="shared" si="36"/>
        <v>4.343308174897448</v>
      </c>
      <c r="J40" s="126">
        <f t="shared" si="36"/>
        <v>4.343308174897448</v>
      </c>
      <c r="K40" s="126">
        <f t="shared" si="36"/>
        <v>4.343308174897448</v>
      </c>
      <c r="L40" s="126">
        <f t="shared" si="36"/>
        <v>4.343308174897448</v>
      </c>
      <c r="M40" s="126">
        <f t="shared" si="36"/>
        <v>4.343308174897448</v>
      </c>
      <c r="N40" s="126">
        <f t="shared" si="36"/>
        <v>4.343308174897448</v>
      </c>
      <c r="O40" s="126">
        <f t="shared" si="36"/>
        <v>4.343308174897448</v>
      </c>
      <c r="P40" s="126">
        <f t="shared" si="36"/>
        <v>4.343308174897448</v>
      </c>
      <c r="Q40" s="126">
        <f t="shared" si="36"/>
        <v>4.343308174897448</v>
      </c>
      <c r="R40" s="126">
        <f t="shared" si="36"/>
        <v>4.343308174897448</v>
      </c>
      <c r="S40" s="126">
        <f t="shared" si="36"/>
        <v>4.343308174897448</v>
      </c>
      <c r="T40" s="126">
        <f t="shared" si="36"/>
        <v>4.343308174897448</v>
      </c>
      <c r="U40" s="126">
        <f t="shared" si="36"/>
        <v>4.343308174897448</v>
      </c>
      <c r="V40" s="126">
        <f t="shared" si="36"/>
        <v>2.921564567249384</v>
      </c>
      <c r="W40" s="126">
        <f t="shared" si="36"/>
        <v>0</v>
      </c>
      <c r="X40" s="126">
        <f t="shared" si="36"/>
        <v>0</v>
      </c>
      <c r="Y40" s="126">
        <f t="shared" si="36"/>
        <v>0</v>
      </c>
      <c r="Z40" s="126">
        <f t="shared" si="36"/>
        <v>0</v>
      </c>
      <c r="AA40" s="126">
        <f t="shared" si="36"/>
        <v>0</v>
      </c>
      <c r="AB40" s="126">
        <f t="shared" si="36"/>
        <v>0</v>
      </c>
      <c r="AC40" s="126">
        <f t="shared" si="36"/>
        <v>0</v>
      </c>
      <c r="AD40" s="126">
        <f t="shared" si="36"/>
        <v>0</v>
      </c>
      <c r="AE40" s="75">
        <f t="shared" si="1"/>
        <v>72.414495365608531</v>
      </c>
    </row>
    <row r="41" spans="1:31" x14ac:dyDescent="0.3">
      <c r="A41" s="73">
        <v>1801059</v>
      </c>
      <c r="B41" s="74">
        <v>13.318109300380602</v>
      </c>
      <c r="C41" s="126">
        <v>6.2383124685413334</v>
      </c>
      <c r="D41" s="147">
        <v>0.82200000000000006</v>
      </c>
      <c r="E41" s="126">
        <v>5.1278928491409754</v>
      </c>
      <c r="F41" s="126">
        <f t="shared" ref="F41:AD41" si="37">IF(F$2&lt;$B41,$E41,IF((($B41-F$2+1)&gt;0),($B41-F$2+1)*E41,0))</f>
        <v>5.1278928491409754</v>
      </c>
      <c r="G41" s="126">
        <f t="shared" si="37"/>
        <v>5.1278928491409754</v>
      </c>
      <c r="H41" s="126">
        <f t="shared" si="37"/>
        <v>5.1278928491409754</v>
      </c>
      <c r="I41" s="126">
        <f t="shared" si="37"/>
        <v>5.1278928491409754</v>
      </c>
      <c r="J41" s="126">
        <f t="shared" si="37"/>
        <v>5.1278928491409754</v>
      </c>
      <c r="K41" s="126">
        <f t="shared" si="37"/>
        <v>5.1278928491409754</v>
      </c>
      <c r="L41" s="126">
        <f t="shared" si="37"/>
        <v>5.1278928491409754</v>
      </c>
      <c r="M41" s="126">
        <f t="shared" si="37"/>
        <v>5.1278928491409754</v>
      </c>
      <c r="N41" s="126">
        <f t="shared" si="37"/>
        <v>5.1278928491409754</v>
      </c>
      <c r="O41" s="126">
        <f t="shared" si="37"/>
        <v>5.1278928491409754</v>
      </c>
      <c r="P41" s="126">
        <f t="shared" si="37"/>
        <v>5.1278928491409754</v>
      </c>
      <c r="Q41" s="126">
        <f t="shared" si="37"/>
        <v>5.1278928491409754</v>
      </c>
      <c r="R41" s="126">
        <f t="shared" si="37"/>
        <v>5.1278928491409754</v>
      </c>
      <c r="S41" s="126">
        <f t="shared" si="37"/>
        <v>1.6312304066669272</v>
      </c>
      <c r="T41" s="126">
        <f t="shared" si="37"/>
        <v>0</v>
      </c>
      <c r="U41" s="126">
        <f t="shared" si="37"/>
        <v>0</v>
      </c>
      <c r="V41" s="126">
        <f t="shared" si="37"/>
        <v>0</v>
      </c>
      <c r="W41" s="126">
        <f t="shared" si="37"/>
        <v>0</v>
      </c>
      <c r="X41" s="126">
        <f t="shared" si="37"/>
        <v>0</v>
      </c>
      <c r="Y41" s="126">
        <f t="shared" si="37"/>
        <v>0</v>
      </c>
      <c r="Z41" s="126">
        <f t="shared" si="37"/>
        <v>0</v>
      </c>
      <c r="AA41" s="126">
        <f t="shared" si="37"/>
        <v>0</v>
      </c>
      <c r="AB41" s="126">
        <f t="shared" si="37"/>
        <v>0</v>
      </c>
      <c r="AC41" s="126">
        <f t="shared" si="37"/>
        <v>0</v>
      </c>
      <c r="AD41" s="126">
        <f t="shared" si="37"/>
        <v>0</v>
      </c>
      <c r="AE41" s="75">
        <f t="shared" si="1"/>
        <v>68.293837445499619</v>
      </c>
    </row>
    <row r="42" spans="1:31" x14ac:dyDescent="0.3">
      <c r="A42" s="73">
        <v>1800067</v>
      </c>
      <c r="B42" s="74">
        <v>13.792419910155646</v>
      </c>
      <c r="C42" s="126">
        <v>190.29953161436595</v>
      </c>
      <c r="D42" s="147">
        <v>0.82199999999999995</v>
      </c>
      <c r="E42" s="126">
        <v>156.42621498700879</v>
      </c>
      <c r="F42" s="126">
        <f t="shared" ref="F42:AD42" si="38">IF(F$2&lt;$B42,$E42,IF((($B42-F$2+1)&gt;0),($B42-F$2+1)*E42,0))</f>
        <v>156.42621498700879</v>
      </c>
      <c r="G42" s="126">
        <f t="shared" si="38"/>
        <v>156.42621498700879</v>
      </c>
      <c r="H42" s="126">
        <f t="shared" si="38"/>
        <v>156.42621498700879</v>
      </c>
      <c r="I42" s="126">
        <f t="shared" si="38"/>
        <v>156.42621498700879</v>
      </c>
      <c r="J42" s="126">
        <f t="shared" si="38"/>
        <v>156.42621498700879</v>
      </c>
      <c r="K42" s="126">
        <f t="shared" si="38"/>
        <v>156.42621498700879</v>
      </c>
      <c r="L42" s="126">
        <f t="shared" si="38"/>
        <v>156.42621498700879</v>
      </c>
      <c r="M42" s="126">
        <f t="shared" si="38"/>
        <v>156.42621498700879</v>
      </c>
      <c r="N42" s="126">
        <f t="shared" si="38"/>
        <v>156.42621498700879</v>
      </c>
      <c r="O42" s="126">
        <f t="shared" si="38"/>
        <v>156.42621498700879</v>
      </c>
      <c r="P42" s="126">
        <f t="shared" si="38"/>
        <v>156.42621498700879</v>
      </c>
      <c r="Q42" s="126">
        <f t="shared" si="38"/>
        <v>156.42621498700879</v>
      </c>
      <c r="R42" s="126">
        <f t="shared" si="38"/>
        <v>156.42621498700879</v>
      </c>
      <c r="S42" s="126">
        <f t="shared" si="38"/>
        <v>123.95524722599323</v>
      </c>
      <c r="T42" s="126">
        <f t="shared" si="38"/>
        <v>0</v>
      </c>
      <c r="U42" s="126">
        <f t="shared" si="38"/>
        <v>0</v>
      </c>
      <c r="V42" s="126">
        <f t="shared" si="38"/>
        <v>0</v>
      </c>
      <c r="W42" s="126">
        <f t="shared" si="38"/>
        <v>0</v>
      </c>
      <c r="X42" s="126">
        <f t="shared" si="38"/>
        <v>0</v>
      </c>
      <c r="Y42" s="126">
        <f t="shared" si="38"/>
        <v>0</v>
      </c>
      <c r="Z42" s="126">
        <f t="shared" si="38"/>
        <v>0</v>
      </c>
      <c r="AA42" s="126">
        <f t="shared" si="38"/>
        <v>0</v>
      </c>
      <c r="AB42" s="126">
        <f t="shared" si="38"/>
        <v>0</v>
      </c>
      <c r="AC42" s="126">
        <f t="shared" si="38"/>
        <v>0</v>
      </c>
      <c r="AD42" s="126">
        <f t="shared" si="38"/>
        <v>0</v>
      </c>
      <c r="AE42" s="75">
        <f t="shared" si="1"/>
        <v>2157.4960420571069</v>
      </c>
    </row>
    <row r="43" spans="1:31" x14ac:dyDescent="0.3">
      <c r="A43" s="73">
        <v>1800934</v>
      </c>
      <c r="B43" s="74">
        <v>13.318109300380602</v>
      </c>
      <c r="C43" s="126">
        <v>102.23894999220646</v>
      </c>
      <c r="D43" s="147">
        <v>0.82200000000000006</v>
      </c>
      <c r="E43" s="126">
        <v>84.040416893593701</v>
      </c>
      <c r="F43" s="126">
        <f t="shared" ref="F43:AD43" si="39">IF(F$2&lt;$B43,$E43,IF((($B43-F$2+1)&gt;0),($B43-F$2+1)*E43,0))</f>
        <v>84.040416893593701</v>
      </c>
      <c r="G43" s="126">
        <f t="shared" si="39"/>
        <v>84.040416893593701</v>
      </c>
      <c r="H43" s="126">
        <f t="shared" si="39"/>
        <v>84.040416893593701</v>
      </c>
      <c r="I43" s="126">
        <f t="shared" si="39"/>
        <v>84.040416893593701</v>
      </c>
      <c r="J43" s="126">
        <f t="shared" si="39"/>
        <v>84.040416893593701</v>
      </c>
      <c r="K43" s="126">
        <f t="shared" si="39"/>
        <v>84.040416893593701</v>
      </c>
      <c r="L43" s="126">
        <f t="shared" si="39"/>
        <v>84.040416893593701</v>
      </c>
      <c r="M43" s="126">
        <f t="shared" si="39"/>
        <v>84.040416893593701</v>
      </c>
      <c r="N43" s="126">
        <f t="shared" si="39"/>
        <v>84.040416893593701</v>
      </c>
      <c r="O43" s="126">
        <f t="shared" si="39"/>
        <v>84.040416893593701</v>
      </c>
      <c r="P43" s="126">
        <f t="shared" si="39"/>
        <v>84.040416893593701</v>
      </c>
      <c r="Q43" s="126">
        <f t="shared" si="39"/>
        <v>84.040416893593701</v>
      </c>
      <c r="R43" s="126">
        <f t="shared" si="39"/>
        <v>84.040416893593701</v>
      </c>
      <c r="S43" s="126">
        <f t="shared" si="39"/>
        <v>26.73403822171521</v>
      </c>
      <c r="T43" s="126">
        <f t="shared" si="39"/>
        <v>0</v>
      </c>
      <c r="U43" s="126">
        <f t="shared" si="39"/>
        <v>0</v>
      </c>
      <c r="V43" s="126">
        <f t="shared" si="39"/>
        <v>0</v>
      </c>
      <c r="W43" s="126">
        <f t="shared" si="39"/>
        <v>0</v>
      </c>
      <c r="X43" s="126">
        <f t="shared" si="39"/>
        <v>0</v>
      </c>
      <c r="Y43" s="126">
        <f t="shared" si="39"/>
        <v>0</v>
      </c>
      <c r="Z43" s="126">
        <f t="shared" si="39"/>
        <v>0</v>
      </c>
      <c r="AA43" s="126">
        <f t="shared" si="39"/>
        <v>0</v>
      </c>
      <c r="AB43" s="126">
        <f t="shared" si="39"/>
        <v>0</v>
      </c>
      <c r="AC43" s="126">
        <f t="shared" si="39"/>
        <v>0</v>
      </c>
      <c r="AD43" s="126">
        <f t="shared" si="39"/>
        <v>0</v>
      </c>
      <c r="AE43" s="75">
        <f t="shared" si="1"/>
        <v>1119.2594578384335</v>
      </c>
    </row>
    <row r="44" spans="1:31" x14ac:dyDescent="0.3">
      <c r="A44" s="73">
        <v>1800063</v>
      </c>
      <c r="B44" s="74">
        <v>15.914330665564206</v>
      </c>
      <c r="C44" s="126">
        <v>61.448513837243169</v>
      </c>
      <c r="D44" s="147">
        <v>0.82199999999999995</v>
      </c>
      <c r="E44" s="126">
        <v>50.510678374213882</v>
      </c>
      <c r="F44" s="126">
        <f t="shared" ref="F44:AD44" si="40">IF(F$2&lt;$B44,$E44,IF((($B44-F$2+1)&gt;0),($B44-F$2+1)*E44,0))</f>
        <v>50.510678374213882</v>
      </c>
      <c r="G44" s="126">
        <f t="shared" si="40"/>
        <v>50.510678374213882</v>
      </c>
      <c r="H44" s="126">
        <f t="shared" si="40"/>
        <v>50.510678374213882</v>
      </c>
      <c r="I44" s="126">
        <f t="shared" si="40"/>
        <v>50.510678374213882</v>
      </c>
      <c r="J44" s="126">
        <f t="shared" si="40"/>
        <v>50.510678374213882</v>
      </c>
      <c r="K44" s="126">
        <f t="shared" si="40"/>
        <v>50.510678374213882</v>
      </c>
      <c r="L44" s="126">
        <f t="shared" si="40"/>
        <v>50.510678374213882</v>
      </c>
      <c r="M44" s="126">
        <f t="shared" si="40"/>
        <v>50.510678374213882</v>
      </c>
      <c r="N44" s="126">
        <f t="shared" si="40"/>
        <v>50.510678374213882</v>
      </c>
      <c r="O44" s="126">
        <f t="shared" si="40"/>
        <v>50.510678374213882</v>
      </c>
      <c r="P44" s="126">
        <f t="shared" si="40"/>
        <v>50.510678374213882</v>
      </c>
      <c r="Q44" s="126">
        <f t="shared" si="40"/>
        <v>50.510678374213882</v>
      </c>
      <c r="R44" s="126">
        <f t="shared" si="40"/>
        <v>50.510678374213882</v>
      </c>
      <c r="S44" s="126">
        <f t="shared" si="40"/>
        <v>50.510678374213882</v>
      </c>
      <c r="T44" s="126">
        <f t="shared" si="40"/>
        <v>50.510678374213882</v>
      </c>
      <c r="U44" s="126">
        <f t="shared" si="40"/>
        <v>46.183462175994528</v>
      </c>
      <c r="V44" s="126">
        <f t="shared" si="40"/>
        <v>0</v>
      </c>
      <c r="W44" s="126">
        <f t="shared" si="40"/>
        <v>0</v>
      </c>
      <c r="X44" s="126">
        <f t="shared" si="40"/>
        <v>0</v>
      </c>
      <c r="Y44" s="126">
        <f t="shared" si="40"/>
        <v>0</v>
      </c>
      <c r="Z44" s="126">
        <f t="shared" si="40"/>
        <v>0</v>
      </c>
      <c r="AA44" s="126">
        <f t="shared" si="40"/>
        <v>0</v>
      </c>
      <c r="AB44" s="126">
        <f t="shared" si="40"/>
        <v>0</v>
      </c>
      <c r="AC44" s="126">
        <f t="shared" si="40"/>
        <v>0</v>
      </c>
      <c r="AD44" s="126">
        <f t="shared" si="40"/>
        <v>0</v>
      </c>
      <c r="AE44" s="75">
        <f t="shared" si="1"/>
        <v>803.8436377892026</v>
      </c>
    </row>
    <row r="45" spans="1:31" x14ac:dyDescent="0.3">
      <c r="A45" s="73">
        <v>1800246</v>
      </c>
      <c r="B45" s="74">
        <v>15.914330665564206</v>
      </c>
      <c r="C45" s="126">
        <v>5.4587586201569351</v>
      </c>
      <c r="D45" s="147">
        <v>0.82199999999999995</v>
      </c>
      <c r="E45" s="126">
        <v>4.4870995857690001</v>
      </c>
      <c r="F45" s="126">
        <f t="shared" ref="F45:AD45" si="41">IF(F$2&lt;$B45,$E45,IF((($B45-F$2+1)&gt;0),($B45-F$2+1)*E45,0))</f>
        <v>4.4870995857690001</v>
      </c>
      <c r="G45" s="126">
        <f t="shared" si="41"/>
        <v>4.4870995857690001</v>
      </c>
      <c r="H45" s="126">
        <f t="shared" si="41"/>
        <v>4.4870995857690001</v>
      </c>
      <c r="I45" s="126">
        <f t="shared" si="41"/>
        <v>4.4870995857690001</v>
      </c>
      <c r="J45" s="126">
        <f t="shared" si="41"/>
        <v>4.4870995857690001</v>
      </c>
      <c r="K45" s="126">
        <f t="shared" si="41"/>
        <v>4.4870995857690001</v>
      </c>
      <c r="L45" s="126">
        <f t="shared" si="41"/>
        <v>4.4870995857690001</v>
      </c>
      <c r="M45" s="126">
        <f t="shared" si="41"/>
        <v>4.4870995857690001</v>
      </c>
      <c r="N45" s="126">
        <f t="shared" si="41"/>
        <v>4.4870995857690001</v>
      </c>
      <c r="O45" s="126">
        <f t="shared" si="41"/>
        <v>4.4870995857690001</v>
      </c>
      <c r="P45" s="126">
        <f t="shared" si="41"/>
        <v>4.4870995857690001</v>
      </c>
      <c r="Q45" s="126">
        <f t="shared" si="41"/>
        <v>4.4870995857690001</v>
      </c>
      <c r="R45" s="126">
        <f t="shared" si="41"/>
        <v>4.4870995857690001</v>
      </c>
      <c r="S45" s="126">
        <f t="shared" si="41"/>
        <v>4.4870995857690001</v>
      </c>
      <c r="T45" s="126">
        <f t="shared" si="41"/>
        <v>4.4870995857690001</v>
      </c>
      <c r="U45" s="126">
        <f t="shared" si="41"/>
        <v>4.1026927507090436</v>
      </c>
      <c r="V45" s="126">
        <f t="shared" si="41"/>
        <v>0</v>
      </c>
      <c r="W45" s="126">
        <f t="shared" si="41"/>
        <v>0</v>
      </c>
      <c r="X45" s="126">
        <f t="shared" si="41"/>
        <v>0</v>
      </c>
      <c r="Y45" s="126">
        <f t="shared" si="41"/>
        <v>0</v>
      </c>
      <c r="Z45" s="126">
        <f t="shared" si="41"/>
        <v>0</v>
      </c>
      <c r="AA45" s="126">
        <f t="shared" si="41"/>
        <v>0</v>
      </c>
      <c r="AB45" s="126">
        <f t="shared" si="41"/>
        <v>0</v>
      </c>
      <c r="AC45" s="126">
        <f t="shared" si="41"/>
        <v>0</v>
      </c>
      <c r="AD45" s="126">
        <f t="shared" si="41"/>
        <v>0</v>
      </c>
      <c r="AE45" s="75">
        <f t="shared" si="1"/>
        <v>71.409186537244054</v>
      </c>
    </row>
    <row r="46" spans="1:31" x14ac:dyDescent="0.3">
      <c r="A46" s="73">
        <v>1000279</v>
      </c>
      <c r="B46" s="74">
        <v>6.3467254588320481</v>
      </c>
      <c r="C46" s="126">
        <v>53.221489810914107</v>
      </c>
      <c r="D46" s="147">
        <v>0.82200000000000006</v>
      </c>
      <c r="E46" s="126">
        <v>43.748064624571391</v>
      </c>
      <c r="F46" s="126">
        <f t="shared" ref="F46:AD46" si="42">IF(F$2&lt;$B46,$E46,IF((($B46-F$2+1)&gt;0),($B46-F$2+1)*E46,0))</f>
        <v>43.748064624571391</v>
      </c>
      <c r="G46" s="126">
        <f t="shared" si="42"/>
        <v>43.748064624571391</v>
      </c>
      <c r="H46" s="126">
        <f t="shared" si="42"/>
        <v>43.748064624571391</v>
      </c>
      <c r="I46" s="126">
        <f t="shared" si="42"/>
        <v>43.748064624571391</v>
      </c>
      <c r="J46" s="126">
        <f t="shared" si="42"/>
        <v>43.748064624571391</v>
      </c>
      <c r="K46" s="126">
        <f t="shared" si="42"/>
        <v>43.748064624571391</v>
      </c>
      <c r="L46" s="126">
        <f t="shared" si="42"/>
        <v>15.168567779968607</v>
      </c>
      <c r="M46" s="126">
        <f t="shared" si="42"/>
        <v>0</v>
      </c>
      <c r="N46" s="126">
        <f t="shared" si="42"/>
        <v>0</v>
      </c>
      <c r="O46" s="126">
        <f t="shared" si="42"/>
        <v>0</v>
      </c>
      <c r="P46" s="126">
        <f t="shared" si="42"/>
        <v>0</v>
      </c>
      <c r="Q46" s="126">
        <f t="shared" si="42"/>
        <v>0</v>
      </c>
      <c r="R46" s="126">
        <f t="shared" si="42"/>
        <v>0</v>
      </c>
      <c r="S46" s="126">
        <f t="shared" si="42"/>
        <v>0</v>
      </c>
      <c r="T46" s="126">
        <f t="shared" si="42"/>
        <v>0</v>
      </c>
      <c r="U46" s="126">
        <f t="shared" si="42"/>
        <v>0</v>
      </c>
      <c r="V46" s="126">
        <f t="shared" si="42"/>
        <v>0</v>
      </c>
      <c r="W46" s="126">
        <f t="shared" si="42"/>
        <v>0</v>
      </c>
      <c r="X46" s="126">
        <f t="shared" si="42"/>
        <v>0</v>
      </c>
      <c r="Y46" s="126">
        <f t="shared" si="42"/>
        <v>0</v>
      </c>
      <c r="Z46" s="126">
        <f t="shared" si="42"/>
        <v>0</v>
      </c>
      <c r="AA46" s="126">
        <f t="shared" si="42"/>
        <v>0</v>
      </c>
      <c r="AB46" s="126">
        <f t="shared" si="42"/>
        <v>0</v>
      </c>
      <c r="AC46" s="126">
        <f t="shared" si="42"/>
        <v>0</v>
      </c>
      <c r="AD46" s="126">
        <f t="shared" si="42"/>
        <v>0</v>
      </c>
      <c r="AE46" s="75">
        <f t="shared" si="1"/>
        <v>277.65695552739697</v>
      </c>
    </row>
    <row r="47" spans="1:31" x14ac:dyDescent="0.3">
      <c r="A47" s="73">
        <v>1000074</v>
      </c>
      <c r="B47" s="74">
        <v>12.430235347021895</v>
      </c>
      <c r="C47" s="126">
        <v>171.21651552865649</v>
      </c>
      <c r="D47" s="147">
        <v>0.82199999999999995</v>
      </c>
      <c r="E47" s="126">
        <v>140.73997576455562</v>
      </c>
      <c r="F47" s="126">
        <f t="shared" ref="F47:AD47" si="43">IF(F$2&lt;$B47,$E47,IF((($B47-F$2+1)&gt;0),($B47-F$2+1)*E47,0))</f>
        <v>140.73997576455562</v>
      </c>
      <c r="G47" s="126">
        <f t="shared" si="43"/>
        <v>140.73997576455562</v>
      </c>
      <c r="H47" s="126">
        <f t="shared" si="43"/>
        <v>140.73997576455562</v>
      </c>
      <c r="I47" s="126">
        <f t="shared" si="43"/>
        <v>140.73997576455562</v>
      </c>
      <c r="J47" s="126">
        <f t="shared" si="43"/>
        <v>140.73997576455562</v>
      </c>
      <c r="K47" s="126">
        <f t="shared" si="43"/>
        <v>140.73997576455562</v>
      </c>
      <c r="L47" s="126">
        <f t="shared" si="43"/>
        <v>140.73997576455562</v>
      </c>
      <c r="M47" s="126">
        <f t="shared" si="43"/>
        <v>140.73997576455562</v>
      </c>
      <c r="N47" s="126">
        <f t="shared" si="43"/>
        <v>140.73997576455562</v>
      </c>
      <c r="O47" s="126">
        <f t="shared" si="43"/>
        <v>140.73997576455562</v>
      </c>
      <c r="P47" s="126">
        <f t="shared" si="43"/>
        <v>140.73997576455562</v>
      </c>
      <c r="Q47" s="126">
        <f t="shared" si="43"/>
        <v>140.73997576455562</v>
      </c>
      <c r="R47" s="126">
        <f t="shared" si="43"/>
        <v>60.551312312916735</v>
      </c>
      <c r="S47" s="126">
        <f t="shared" si="43"/>
        <v>0</v>
      </c>
      <c r="T47" s="126">
        <f t="shared" si="43"/>
        <v>0</v>
      </c>
      <c r="U47" s="126">
        <f t="shared" si="43"/>
        <v>0</v>
      </c>
      <c r="V47" s="126">
        <f t="shared" si="43"/>
        <v>0</v>
      </c>
      <c r="W47" s="126">
        <f t="shared" si="43"/>
        <v>0</v>
      </c>
      <c r="X47" s="126">
        <f t="shared" si="43"/>
        <v>0</v>
      </c>
      <c r="Y47" s="126">
        <f t="shared" si="43"/>
        <v>0</v>
      </c>
      <c r="Z47" s="126">
        <f t="shared" si="43"/>
        <v>0</v>
      </c>
      <c r="AA47" s="126">
        <f t="shared" si="43"/>
        <v>0</v>
      </c>
      <c r="AB47" s="126">
        <f t="shared" si="43"/>
        <v>0</v>
      </c>
      <c r="AC47" s="126">
        <f t="shared" si="43"/>
        <v>0</v>
      </c>
      <c r="AD47" s="126">
        <f t="shared" si="43"/>
        <v>0</v>
      </c>
      <c r="AE47" s="75">
        <f t="shared" si="1"/>
        <v>1749.4310214875838</v>
      </c>
    </row>
    <row r="48" spans="1:31" x14ac:dyDescent="0.3">
      <c r="A48" s="73">
        <v>1900079</v>
      </c>
      <c r="B48" s="74">
        <v>13.318109300380602</v>
      </c>
      <c r="C48" s="126">
        <v>702.05188507247271</v>
      </c>
      <c r="D48" s="147">
        <v>0.82199999999999984</v>
      </c>
      <c r="E48" s="126">
        <v>577.08664952957258</v>
      </c>
      <c r="F48" s="126">
        <f t="shared" ref="F48:AD48" si="44">IF(F$2&lt;$B48,$E48,IF((($B48-F$2+1)&gt;0),($B48-F$2+1)*E48,0))</f>
        <v>577.08664952957258</v>
      </c>
      <c r="G48" s="126">
        <f t="shared" si="44"/>
        <v>577.08664952957258</v>
      </c>
      <c r="H48" s="126">
        <f t="shared" si="44"/>
        <v>577.08664952957258</v>
      </c>
      <c r="I48" s="126">
        <f t="shared" si="44"/>
        <v>577.08664952957258</v>
      </c>
      <c r="J48" s="126">
        <f t="shared" si="44"/>
        <v>577.08664952957258</v>
      </c>
      <c r="K48" s="126">
        <f t="shared" si="44"/>
        <v>577.08664952957258</v>
      </c>
      <c r="L48" s="126">
        <f t="shared" si="44"/>
        <v>577.08664952957258</v>
      </c>
      <c r="M48" s="126">
        <f t="shared" si="44"/>
        <v>577.08664952957258</v>
      </c>
      <c r="N48" s="126">
        <f t="shared" si="44"/>
        <v>577.08664952957258</v>
      </c>
      <c r="O48" s="126">
        <f t="shared" si="44"/>
        <v>577.08664952957258</v>
      </c>
      <c r="P48" s="126">
        <f t="shared" si="44"/>
        <v>577.08664952957258</v>
      </c>
      <c r="Q48" s="126">
        <f t="shared" si="44"/>
        <v>577.08664952957258</v>
      </c>
      <c r="R48" s="126">
        <f t="shared" si="44"/>
        <v>577.08664952957258</v>
      </c>
      <c r="S48" s="126">
        <f t="shared" si="44"/>
        <v>183.57663034083797</v>
      </c>
      <c r="T48" s="126">
        <f t="shared" si="44"/>
        <v>0</v>
      </c>
      <c r="U48" s="126">
        <f t="shared" si="44"/>
        <v>0</v>
      </c>
      <c r="V48" s="126">
        <f t="shared" si="44"/>
        <v>0</v>
      </c>
      <c r="W48" s="126">
        <f t="shared" si="44"/>
        <v>0</v>
      </c>
      <c r="X48" s="126">
        <f t="shared" si="44"/>
        <v>0</v>
      </c>
      <c r="Y48" s="126">
        <f t="shared" si="44"/>
        <v>0</v>
      </c>
      <c r="Z48" s="126">
        <f t="shared" si="44"/>
        <v>0</v>
      </c>
      <c r="AA48" s="126">
        <f t="shared" si="44"/>
        <v>0</v>
      </c>
      <c r="AB48" s="126">
        <f t="shared" si="44"/>
        <v>0</v>
      </c>
      <c r="AC48" s="126">
        <f t="shared" si="44"/>
        <v>0</v>
      </c>
      <c r="AD48" s="126">
        <f t="shared" si="44"/>
        <v>0</v>
      </c>
      <c r="AE48" s="75">
        <f t="shared" si="1"/>
        <v>7685.70307422528</v>
      </c>
    </row>
    <row r="49" spans="1:31" x14ac:dyDescent="0.3">
      <c r="A49" s="73">
        <v>1801007</v>
      </c>
      <c r="B49" s="74">
        <v>8.4876430216342431</v>
      </c>
      <c r="C49" s="126">
        <v>13.433837409418198</v>
      </c>
      <c r="D49" s="147">
        <v>0.82199999999999995</v>
      </c>
      <c r="E49" s="126">
        <v>11.042614350541758</v>
      </c>
      <c r="F49" s="126">
        <f t="shared" ref="F49:AD49" si="45">IF(F$2&lt;$B49,$E49,IF((($B49-F$2+1)&gt;0),($B49-F$2+1)*E49,0))</f>
        <v>11.042614350541758</v>
      </c>
      <c r="G49" s="126">
        <f t="shared" si="45"/>
        <v>11.042614350541758</v>
      </c>
      <c r="H49" s="126">
        <f t="shared" si="45"/>
        <v>11.042614350541758</v>
      </c>
      <c r="I49" s="126">
        <f t="shared" si="45"/>
        <v>11.042614350541758</v>
      </c>
      <c r="J49" s="126">
        <f t="shared" si="45"/>
        <v>11.042614350541758</v>
      </c>
      <c r="K49" s="126">
        <f t="shared" si="45"/>
        <v>11.042614350541758</v>
      </c>
      <c r="L49" s="126">
        <f t="shared" si="45"/>
        <v>11.042614350541758</v>
      </c>
      <c r="M49" s="126">
        <f t="shared" si="45"/>
        <v>11.042614350541758</v>
      </c>
      <c r="N49" s="126">
        <f t="shared" si="45"/>
        <v>5.3848538286398382</v>
      </c>
      <c r="O49" s="126">
        <f t="shared" si="45"/>
        <v>0</v>
      </c>
      <c r="P49" s="126">
        <f t="shared" si="45"/>
        <v>0</v>
      </c>
      <c r="Q49" s="126">
        <f t="shared" si="45"/>
        <v>0</v>
      </c>
      <c r="R49" s="126">
        <f t="shared" si="45"/>
        <v>0</v>
      </c>
      <c r="S49" s="126">
        <f t="shared" si="45"/>
        <v>0</v>
      </c>
      <c r="T49" s="126">
        <f t="shared" si="45"/>
        <v>0</v>
      </c>
      <c r="U49" s="126">
        <f t="shared" si="45"/>
        <v>0</v>
      </c>
      <c r="V49" s="126">
        <f t="shared" si="45"/>
        <v>0</v>
      </c>
      <c r="W49" s="126">
        <f t="shared" si="45"/>
        <v>0</v>
      </c>
      <c r="X49" s="126">
        <f t="shared" si="45"/>
        <v>0</v>
      </c>
      <c r="Y49" s="126">
        <f t="shared" si="45"/>
        <v>0</v>
      </c>
      <c r="Z49" s="126">
        <f t="shared" si="45"/>
        <v>0</v>
      </c>
      <c r="AA49" s="126">
        <f t="shared" si="45"/>
        <v>0</v>
      </c>
      <c r="AB49" s="126">
        <f t="shared" si="45"/>
        <v>0</v>
      </c>
      <c r="AC49" s="126">
        <f t="shared" si="45"/>
        <v>0</v>
      </c>
      <c r="AD49" s="126">
        <f t="shared" si="45"/>
        <v>0</v>
      </c>
      <c r="AE49" s="75">
        <f t="shared" si="1"/>
        <v>93.725768632973882</v>
      </c>
    </row>
    <row r="50" spans="1:31" x14ac:dyDescent="0.3">
      <c r="A50" s="73">
        <v>1000158</v>
      </c>
      <c r="B50" s="74">
        <v>11.137336094132595</v>
      </c>
      <c r="C50" s="126">
        <v>401.5258006392566</v>
      </c>
      <c r="D50" s="147">
        <v>0.82200000000000006</v>
      </c>
      <c r="E50" s="126">
        <v>330.0542081254689</v>
      </c>
      <c r="F50" s="126">
        <f t="shared" ref="F50:AD50" si="46">IF(F$2&lt;$B50,$E50,IF((($B50-F$2+1)&gt;0),($B50-F$2+1)*E50,0))</f>
        <v>330.0542081254689</v>
      </c>
      <c r="G50" s="126">
        <f t="shared" si="46"/>
        <v>330.0542081254689</v>
      </c>
      <c r="H50" s="126">
        <f t="shared" si="46"/>
        <v>330.0542081254689</v>
      </c>
      <c r="I50" s="126">
        <f t="shared" si="46"/>
        <v>330.0542081254689</v>
      </c>
      <c r="J50" s="126">
        <f t="shared" si="46"/>
        <v>330.0542081254689</v>
      </c>
      <c r="K50" s="126">
        <f t="shared" si="46"/>
        <v>330.0542081254689</v>
      </c>
      <c r="L50" s="126">
        <f t="shared" si="46"/>
        <v>330.0542081254689</v>
      </c>
      <c r="M50" s="126">
        <f t="shared" si="46"/>
        <v>330.0542081254689</v>
      </c>
      <c r="N50" s="126">
        <f t="shared" si="46"/>
        <v>330.0542081254689</v>
      </c>
      <c r="O50" s="126">
        <f t="shared" si="46"/>
        <v>330.0542081254689</v>
      </c>
      <c r="P50" s="126">
        <f t="shared" si="46"/>
        <v>330.0542081254689</v>
      </c>
      <c r="Q50" s="126">
        <f t="shared" si="46"/>
        <v>45.328355795978339</v>
      </c>
      <c r="R50" s="126">
        <f t="shared" si="46"/>
        <v>0</v>
      </c>
      <c r="S50" s="126">
        <f t="shared" si="46"/>
        <v>0</v>
      </c>
      <c r="T50" s="126">
        <f t="shared" si="46"/>
        <v>0</v>
      </c>
      <c r="U50" s="126">
        <f t="shared" si="46"/>
        <v>0</v>
      </c>
      <c r="V50" s="126">
        <f t="shared" si="46"/>
        <v>0</v>
      </c>
      <c r="W50" s="126">
        <f t="shared" si="46"/>
        <v>0</v>
      </c>
      <c r="X50" s="126">
        <f t="shared" si="46"/>
        <v>0</v>
      </c>
      <c r="Y50" s="126">
        <f t="shared" si="46"/>
        <v>0</v>
      </c>
      <c r="Z50" s="126">
        <f t="shared" si="46"/>
        <v>0</v>
      </c>
      <c r="AA50" s="126">
        <f t="shared" si="46"/>
        <v>0</v>
      </c>
      <c r="AB50" s="126">
        <f t="shared" si="46"/>
        <v>0</v>
      </c>
      <c r="AC50" s="126">
        <f t="shared" si="46"/>
        <v>0</v>
      </c>
      <c r="AD50" s="126">
        <f t="shared" si="46"/>
        <v>0</v>
      </c>
      <c r="AE50" s="75">
        <f t="shared" si="1"/>
        <v>3675.9246451761364</v>
      </c>
    </row>
    <row r="51" spans="1:31" x14ac:dyDescent="0.3">
      <c r="A51" s="73">
        <v>1801187</v>
      </c>
      <c r="B51" s="74">
        <v>13.318109300380602</v>
      </c>
      <c r="C51" s="126">
        <v>9.849919759101347</v>
      </c>
      <c r="D51" s="147">
        <v>0.82199999999999995</v>
      </c>
      <c r="E51" s="126">
        <v>8.0966340419813072</v>
      </c>
      <c r="F51" s="126">
        <f t="shared" ref="F51:AD51" si="47">IF(F$2&lt;$B51,$E51,IF((($B51-F$2+1)&gt;0),($B51-F$2+1)*E51,0))</f>
        <v>8.0966340419813072</v>
      </c>
      <c r="G51" s="126">
        <f t="shared" si="47"/>
        <v>8.0966340419813072</v>
      </c>
      <c r="H51" s="126">
        <f t="shared" si="47"/>
        <v>8.0966340419813072</v>
      </c>
      <c r="I51" s="126">
        <f t="shared" si="47"/>
        <v>8.0966340419813072</v>
      </c>
      <c r="J51" s="126">
        <f t="shared" si="47"/>
        <v>8.0966340419813072</v>
      </c>
      <c r="K51" s="126">
        <f t="shared" si="47"/>
        <v>8.0966340419813072</v>
      </c>
      <c r="L51" s="126">
        <f t="shared" si="47"/>
        <v>8.0966340419813072</v>
      </c>
      <c r="M51" s="126">
        <f t="shared" si="47"/>
        <v>8.0966340419813072</v>
      </c>
      <c r="N51" s="126">
        <f t="shared" si="47"/>
        <v>8.0966340419813072</v>
      </c>
      <c r="O51" s="126">
        <f t="shared" si="47"/>
        <v>8.0966340419813072</v>
      </c>
      <c r="P51" s="126">
        <f t="shared" si="47"/>
        <v>8.0966340419813072</v>
      </c>
      <c r="Q51" s="126">
        <f t="shared" si="47"/>
        <v>8.0966340419813072</v>
      </c>
      <c r="R51" s="126">
        <f t="shared" si="47"/>
        <v>8.0966340419813072</v>
      </c>
      <c r="S51" s="126">
        <f t="shared" si="47"/>
        <v>2.5756145905324388</v>
      </c>
      <c r="T51" s="126">
        <f t="shared" si="47"/>
        <v>0</v>
      </c>
      <c r="U51" s="126">
        <f t="shared" si="47"/>
        <v>0</v>
      </c>
      <c r="V51" s="126">
        <f t="shared" si="47"/>
        <v>0</v>
      </c>
      <c r="W51" s="126">
        <f t="shared" si="47"/>
        <v>0</v>
      </c>
      <c r="X51" s="126">
        <f t="shared" si="47"/>
        <v>0</v>
      </c>
      <c r="Y51" s="126">
        <f t="shared" si="47"/>
        <v>0</v>
      </c>
      <c r="Z51" s="126">
        <f t="shared" si="47"/>
        <v>0</v>
      </c>
      <c r="AA51" s="126">
        <f t="shared" si="47"/>
        <v>0</v>
      </c>
      <c r="AB51" s="126">
        <f t="shared" si="47"/>
        <v>0</v>
      </c>
      <c r="AC51" s="126">
        <f t="shared" si="47"/>
        <v>0</v>
      </c>
      <c r="AD51" s="126">
        <f t="shared" si="47"/>
        <v>0</v>
      </c>
      <c r="AE51" s="75">
        <f t="shared" si="1"/>
        <v>107.8318571362894</v>
      </c>
    </row>
    <row r="52" spans="1:31" x14ac:dyDescent="0.3">
      <c r="A52" s="73">
        <v>1800803</v>
      </c>
      <c r="B52" s="74">
        <v>15.914330665564206</v>
      </c>
      <c r="C52" s="126">
        <v>28.644057926329147</v>
      </c>
      <c r="D52" s="147">
        <v>0.82199999999999995</v>
      </c>
      <c r="E52" s="126">
        <v>23.545415615442558</v>
      </c>
      <c r="F52" s="126">
        <f t="shared" ref="F52:AD52" si="48">IF(F$2&lt;$B52,$E52,IF((($B52-F$2+1)&gt;0),($B52-F$2+1)*E52,0))</f>
        <v>23.545415615442558</v>
      </c>
      <c r="G52" s="126">
        <f t="shared" si="48"/>
        <v>23.545415615442558</v>
      </c>
      <c r="H52" s="126">
        <f t="shared" si="48"/>
        <v>23.545415615442558</v>
      </c>
      <c r="I52" s="126">
        <f t="shared" si="48"/>
        <v>23.545415615442558</v>
      </c>
      <c r="J52" s="126">
        <f t="shared" si="48"/>
        <v>23.545415615442558</v>
      </c>
      <c r="K52" s="126">
        <f t="shared" si="48"/>
        <v>23.545415615442558</v>
      </c>
      <c r="L52" s="126">
        <f t="shared" si="48"/>
        <v>23.545415615442558</v>
      </c>
      <c r="M52" s="126">
        <f t="shared" si="48"/>
        <v>23.545415615442558</v>
      </c>
      <c r="N52" s="126">
        <f t="shared" si="48"/>
        <v>23.545415615442558</v>
      </c>
      <c r="O52" s="126">
        <f t="shared" si="48"/>
        <v>23.545415615442558</v>
      </c>
      <c r="P52" s="126">
        <f t="shared" si="48"/>
        <v>23.545415615442558</v>
      </c>
      <c r="Q52" s="126">
        <f t="shared" si="48"/>
        <v>23.545415615442558</v>
      </c>
      <c r="R52" s="126">
        <f t="shared" si="48"/>
        <v>23.545415615442558</v>
      </c>
      <c r="S52" s="126">
        <f t="shared" si="48"/>
        <v>23.545415615442558</v>
      </c>
      <c r="T52" s="126">
        <f t="shared" si="48"/>
        <v>23.545415615442558</v>
      </c>
      <c r="U52" s="126">
        <f t="shared" si="48"/>
        <v>21.528295530653445</v>
      </c>
      <c r="V52" s="126">
        <f t="shared" si="48"/>
        <v>0</v>
      </c>
      <c r="W52" s="126">
        <f t="shared" si="48"/>
        <v>0</v>
      </c>
      <c r="X52" s="126">
        <f t="shared" si="48"/>
        <v>0</v>
      </c>
      <c r="Y52" s="126">
        <f t="shared" si="48"/>
        <v>0</v>
      </c>
      <c r="Z52" s="126">
        <f t="shared" si="48"/>
        <v>0</v>
      </c>
      <c r="AA52" s="126">
        <f t="shared" si="48"/>
        <v>0</v>
      </c>
      <c r="AB52" s="126">
        <f t="shared" si="48"/>
        <v>0</v>
      </c>
      <c r="AC52" s="126">
        <f t="shared" si="48"/>
        <v>0</v>
      </c>
      <c r="AD52" s="126">
        <f t="shared" si="48"/>
        <v>0</v>
      </c>
      <c r="AE52" s="75">
        <f t="shared" si="1"/>
        <v>374.70952976229177</v>
      </c>
    </row>
    <row r="53" spans="1:31" x14ac:dyDescent="0.3">
      <c r="A53" s="73">
        <v>1800267</v>
      </c>
      <c r="B53" s="74">
        <v>16.672658823551789</v>
      </c>
      <c r="C53" s="126">
        <v>28.65539952206494</v>
      </c>
      <c r="D53" s="147">
        <v>0.82200000000000006</v>
      </c>
      <c r="E53" s="126">
        <v>23.554738407137382</v>
      </c>
      <c r="F53" s="126">
        <f t="shared" ref="F53:AD53" si="49">IF(F$2&lt;$B53,$E53,IF((($B53-F$2+1)&gt;0),($B53-F$2+1)*E53,0))</f>
        <v>23.554738407137382</v>
      </c>
      <c r="G53" s="126">
        <f t="shared" si="49"/>
        <v>23.554738407137382</v>
      </c>
      <c r="H53" s="126">
        <f t="shared" si="49"/>
        <v>23.554738407137382</v>
      </c>
      <c r="I53" s="126">
        <f t="shared" si="49"/>
        <v>23.554738407137382</v>
      </c>
      <c r="J53" s="126">
        <f t="shared" si="49"/>
        <v>23.554738407137382</v>
      </c>
      <c r="K53" s="126">
        <f t="shared" si="49"/>
        <v>23.554738407137382</v>
      </c>
      <c r="L53" s="126">
        <f t="shared" si="49"/>
        <v>23.554738407137382</v>
      </c>
      <c r="M53" s="126">
        <f t="shared" si="49"/>
        <v>23.554738407137382</v>
      </c>
      <c r="N53" s="126">
        <f t="shared" si="49"/>
        <v>23.554738407137382</v>
      </c>
      <c r="O53" s="126">
        <f t="shared" si="49"/>
        <v>23.554738407137382</v>
      </c>
      <c r="P53" s="126">
        <f t="shared" si="49"/>
        <v>23.554738407137382</v>
      </c>
      <c r="Q53" s="126">
        <f t="shared" si="49"/>
        <v>23.554738407137382</v>
      </c>
      <c r="R53" s="126">
        <f t="shared" si="49"/>
        <v>23.554738407137382</v>
      </c>
      <c r="S53" s="126">
        <f t="shared" si="49"/>
        <v>23.554738407137382</v>
      </c>
      <c r="T53" s="126">
        <f t="shared" si="49"/>
        <v>23.554738407137382</v>
      </c>
      <c r="U53" s="126">
        <f t="shared" si="49"/>
        <v>23.554738407137382</v>
      </c>
      <c r="V53" s="126">
        <f t="shared" si="49"/>
        <v>15.844302626015166</v>
      </c>
      <c r="W53" s="126">
        <f t="shared" si="49"/>
        <v>0</v>
      </c>
      <c r="X53" s="126">
        <f t="shared" si="49"/>
        <v>0</v>
      </c>
      <c r="Y53" s="126">
        <f t="shared" si="49"/>
        <v>0</v>
      </c>
      <c r="Z53" s="126">
        <f t="shared" si="49"/>
        <v>0</v>
      </c>
      <c r="AA53" s="126">
        <f t="shared" si="49"/>
        <v>0</v>
      </c>
      <c r="AB53" s="126">
        <f t="shared" si="49"/>
        <v>0</v>
      </c>
      <c r="AC53" s="126">
        <f t="shared" si="49"/>
        <v>0</v>
      </c>
      <c r="AD53" s="126">
        <f t="shared" si="49"/>
        <v>0</v>
      </c>
      <c r="AE53" s="75">
        <f t="shared" si="1"/>
        <v>392.7201171402134</v>
      </c>
    </row>
    <row r="54" spans="1:31" x14ac:dyDescent="0.3">
      <c r="A54" s="73">
        <v>1800753</v>
      </c>
      <c r="B54" s="74">
        <v>7.1029916268696542</v>
      </c>
      <c r="C54" s="126">
        <v>107.6353329084896</v>
      </c>
      <c r="D54" s="147">
        <v>0.82199999999999995</v>
      </c>
      <c r="E54" s="126">
        <v>88.476243650778443</v>
      </c>
      <c r="F54" s="126">
        <f t="shared" ref="F54:AD54" si="50">IF(F$2&lt;$B54,$E54,IF((($B54-F$2+1)&gt;0),($B54-F$2+1)*E54,0))</f>
        <v>88.476243650778443</v>
      </c>
      <c r="G54" s="126">
        <f t="shared" si="50"/>
        <v>88.476243650778443</v>
      </c>
      <c r="H54" s="126">
        <f t="shared" si="50"/>
        <v>88.476243650778443</v>
      </c>
      <c r="I54" s="126">
        <f t="shared" si="50"/>
        <v>88.476243650778443</v>
      </c>
      <c r="J54" s="126">
        <f t="shared" si="50"/>
        <v>88.476243650778443</v>
      </c>
      <c r="K54" s="126">
        <f t="shared" si="50"/>
        <v>88.476243650778443</v>
      </c>
      <c r="L54" s="126">
        <f t="shared" si="50"/>
        <v>88.476243650778443</v>
      </c>
      <c r="M54" s="126">
        <f t="shared" si="50"/>
        <v>9.1123122729095893</v>
      </c>
      <c r="N54" s="126">
        <f t="shared" si="50"/>
        <v>0</v>
      </c>
      <c r="O54" s="126">
        <f t="shared" si="50"/>
        <v>0</v>
      </c>
      <c r="P54" s="126">
        <f t="shared" si="50"/>
        <v>0</v>
      </c>
      <c r="Q54" s="126">
        <f t="shared" si="50"/>
        <v>0</v>
      </c>
      <c r="R54" s="126">
        <f t="shared" si="50"/>
        <v>0</v>
      </c>
      <c r="S54" s="126">
        <f t="shared" si="50"/>
        <v>0</v>
      </c>
      <c r="T54" s="126">
        <f t="shared" si="50"/>
        <v>0</v>
      </c>
      <c r="U54" s="126">
        <f t="shared" si="50"/>
        <v>0</v>
      </c>
      <c r="V54" s="126">
        <f t="shared" si="50"/>
        <v>0</v>
      </c>
      <c r="W54" s="126">
        <f t="shared" si="50"/>
        <v>0</v>
      </c>
      <c r="X54" s="126">
        <f t="shared" si="50"/>
        <v>0</v>
      </c>
      <c r="Y54" s="126">
        <f t="shared" si="50"/>
        <v>0</v>
      </c>
      <c r="Z54" s="126">
        <f t="shared" si="50"/>
        <v>0</v>
      </c>
      <c r="AA54" s="126">
        <f t="shared" si="50"/>
        <v>0</v>
      </c>
      <c r="AB54" s="126">
        <f t="shared" si="50"/>
        <v>0</v>
      </c>
      <c r="AC54" s="126">
        <f t="shared" si="50"/>
        <v>0</v>
      </c>
      <c r="AD54" s="126">
        <f t="shared" si="50"/>
        <v>0</v>
      </c>
      <c r="AE54" s="75">
        <f t="shared" si="1"/>
        <v>628.44601782835866</v>
      </c>
    </row>
    <row r="55" spans="1:31" x14ac:dyDescent="0.3">
      <c r="A55" s="73">
        <v>1800008</v>
      </c>
      <c r="B55" s="74">
        <v>16.672658823551789</v>
      </c>
      <c r="C55" s="126">
        <v>2.7656031327754222</v>
      </c>
      <c r="D55" s="147">
        <v>0.82200000000000006</v>
      </c>
      <c r="E55" s="126">
        <v>2.2733257751413971</v>
      </c>
      <c r="F55" s="126">
        <f t="shared" ref="F55:AD55" si="51">IF(F$2&lt;$B55,$E55,IF((($B55-F$2+1)&gt;0),($B55-F$2+1)*E55,0))</f>
        <v>2.2733257751413971</v>
      </c>
      <c r="G55" s="126">
        <f t="shared" si="51"/>
        <v>2.2733257751413971</v>
      </c>
      <c r="H55" s="126">
        <f t="shared" si="51"/>
        <v>2.2733257751413971</v>
      </c>
      <c r="I55" s="126">
        <f t="shared" si="51"/>
        <v>2.2733257751413971</v>
      </c>
      <c r="J55" s="126">
        <f t="shared" si="51"/>
        <v>2.2733257751413971</v>
      </c>
      <c r="K55" s="126">
        <f t="shared" si="51"/>
        <v>2.2733257751413971</v>
      </c>
      <c r="L55" s="126">
        <f t="shared" si="51"/>
        <v>2.2733257751413971</v>
      </c>
      <c r="M55" s="126">
        <f t="shared" si="51"/>
        <v>2.2733257751413971</v>
      </c>
      <c r="N55" s="126">
        <f t="shared" si="51"/>
        <v>2.2733257751413971</v>
      </c>
      <c r="O55" s="126">
        <f t="shared" si="51"/>
        <v>2.2733257751413971</v>
      </c>
      <c r="P55" s="126">
        <f t="shared" si="51"/>
        <v>2.2733257751413971</v>
      </c>
      <c r="Q55" s="126">
        <f t="shared" si="51"/>
        <v>2.2733257751413971</v>
      </c>
      <c r="R55" s="126">
        <f t="shared" si="51"/>
        <v>2.2733257751413971</v>
      </c>
      <c r="S55" s="126">
        <f t="shared" si="51"/>
        <v>2.2733257751413971</v>
      </c>
      <c r="T55" s="126">
        <f t="shared" si="51"/>
        <v>2.2733257751413971</v>
      </c>
      <c r="U55" s="126">
        <f t="shared" si="51"/>
        <v>2.2733257751413971</v>
      </c>
      <c r="V55" s="126">
        <f t="shared" si="51"/>
        <v>1.5291726414565705</v>
      </c>
      <c r="W55" s="126">
        <f t="shared" si="51"/>
        <v>0</v>
      </c>
      <c r="X55" s="126">
        <f t="shared" si="51"/>
        <v>0</v>
      </c>
      <c r="Y55" s="126">
        <f t="shared" si="51"/>
        <v>0</v>
      </c>
      <c r="Z55" s="126">
        <f t="shared" si="51"/>
        <v>0</v>
      </c>
      <c r="AA55" s="126">
        <f t="shared" si="51"/>
        <v>0</v>
      </c>
      <c r="AB55" s="126">
        <f t="shared" si="51"/>
        <v>0</v>
      </c>
      <c r="AC55" s="126">
        <f t="shared" si="51"/>
        <v>0</v>
      </c>
      <c r="AD55" s="126">
        <f t="shared" si="51"/>
        <v>0</v>
      </c>
      <c r="AE55" s="75">
        <f t="shared" si="1"/>
        <v>37.90238504371893</v>
      </c>
    </row>
    <row r="56" spans="1:31" x14ac:dyDescent="0.3">
      <c r="A56" s="73">
        <v>1802144</v>
      </c>
      <c r="B56" s="74">
        <v>10.654487440304482</v>
      </c>
      <c r="C56" s="126">
        <v>211.48795874335806</v>
      </c>
      <c r="D56" s="147">
        <v>0.82199999999999995</v>
      </c>
      <c r="E56" s="126">
        <v>173.84310208704031</v>
      </c>
      <c r="F56" s="126">
        <f t="shared" ref="F56:AD56" si="52">IF(F$2&lt;$B56,$E56,IF((($B56-F$2+1)&gt;0),($B56-F$2+1)*E56,0))</f>
        <v>173.84310208704031</v>
      </c>
      <c r="G56" s="126">
        <f t="shared" si="52"/>
        <v>173.84310208704031</v>
      </c>
      <c r="H56" s="126">
        <f t="shared" si="52"/>
        <v>173.84310208704031</v>
      </c>
      <c r="I56" s="126">
        <f t="shared" si="52"/>
        <v>173.84310208704031</v>
      </c>
      <c r="J56" s="126">
        <f t="shared" si="52"/>
        <v>173.84310208704031</v>
      </c>
      <c r="K56" s="126">
        <f t="shared" si="52"/>
        <v>173.84310208704031</v>
      </c>
      <c r="L56" s="126">
        <f t="shared" si="52"/>
        <v>173.84310208704031</v>
      </c>
      <c r="M56" s="126">
        <f t="shared" si="52"/>
        <v>173.84310208704031</v>
      </c>
      <c r="N56" s="126">
        <f t="shared" si="52"/>
        <v>173.84310208704031</v>
      </c>
      <c r="O56" s="126">
        <f t="shared" si="52"/>
        <v>173.84310208704031</v>
      </c>
      <c r="P56" s="126">
        <f t="shared" si="52"/>
        <v>113.77812689953781</v>
      </c>
      <c r="Q56" s="126">
        <f t="shared" si="52"/>
        <v>0</v>
      </c>
      <c r="R56" s="126">
        <f t="shared" si="52"/>
        <v>0</v>
      </c>
      <c r="S56" s="126">
        <f t="shared" si="52"/>
        <v>0</v>
      </c>
      <c r="T56" s="126">
        <f t="shared" si="52"/>
        <v>0</v>
      </c>
      <c r="U56" s="126">
        <f t="shared" si="52"/>
        <v>0</v>
      </c>
      <c r="V56" s="126">
        <f t="shared" si="52"/>
        <v>0</v>
      </c>
      <c r="W56" s="126">
        <f t="shared" si="52"/>
        <v>0</v>
      </c>
      <c r="X56" s="126">
        <f t="shared" si="52"/>
        <v>0</v>
      </c>
      <c r="Y56" s="126">
        <f t="shared" si="52"/>
        <v>0</v>
      </c>
      <c r="Z56" s="126">
        <f t="shared" si="52"/>
        <v>0</v>
      </c>
      <c r="AA56" s="126">
        <f t="shared" si="52"/>
        <v>0</v>
      </c>
      <c r="AB56" s="126">
        <f t="shared" si="52"/>
        <v>0</v>
      </c>
      <c r="AC56" s="126">
        <f t="shared" si="52"/>
        <v>0</v>
      </c>
      <c r="AD56" s="126">
        <f t="shared" si="52"/>
        <v>0</v>
      </c>
      <c r="AE56" s="75">
        <f t="shared" si="1"/>
        <v>1852.2091477699407</v>
      </c>
    </row>
    <row r="57" spans="1:31" x14ac:dyDescent="0.3">
      <c r="A57" s="73">
        <v>1000077</v>
      </c>
      <c r="B57" s="74">
        <v>12.430235347021895</v>
      </c>
      <c r="C57" s="126">
        <v>163.39265444019375</v>
      </c>
      <c r="D57" s="147">
        <v>0.82199999999999995</v>
      </c>
      <c r="E57" s="126">
        <v>134.30876194983927</v>
      </c>
      <c r="F57" s="126">
        <f t="shared" ref="F57:AD57" si="53">IF(F$2&lt;$B57,$E57,IF((($B57-F$2+1)&gt;0),($B57-F$2+1)*E57,0))</f>
        <v>134.30876194983927</v>
      </c>
      <c r="G57" s="126">
        <f t="shared" si="53"/>
        <v>134.30876194983927</v>
      </c>
      <c r="H57" s="126">
        <f t="shared" si="53"/>
        <v>134.30876194983927</v>
      </c>
      <c r="I57" s="126">
        <f t="shared" si="53"/>
        <v>134.30876194983927</v>
      </c>
      <c r="J57" s="126">
        <f t="shared" si="53"/>
        <v>134.30876194983927</v>
      </c>
      <c r="K57" s="126">
        <f t="shared" si="53"/>
        <v>134.30876194983927</v>
      </c>
      <c r="L57" s="126">
        <f t="shared" si="53"/>
        <v>134.30876194983927</v>
      </c>
      <c r="M57" s="126">
        <f t="shared" si="53"/>
        <v>134.30876194983927</v>
      </c>
      <c r="N57" s="126">
        <f t="shared" si="53"/>
        <v>134.30876194983927</v>
      </c>
      <c r="O57" s="126">
        <f t="shared" si="53"/>
        <v>134.30876194983927</v>
      </c>
      <c r="P57" s="126">
        <f t="shared" si="53"/>
        <v>134.30876194983927</v>
      </c>
      <c r="Q57" s="126">
        <f t="shared" si="53"/>
        <v>134.30876194983927</v>
      </c>
      <c r="R57" s="126">
        <f t="shared" si="53"/>
        <v>57.784376805570233</v>
      </c>
      <c r="S57" s="126">
        <f t="shared" si="53"/>
        <v>0</v>
      </c>
      <c r="T57" s="126">
        <f t="shared" si="53"/>
        <v>0</v>
      </c>
      <c r="U57" s="126">
        <f t="shared" si="53"/>
        <v>0</v>
      </c>
      <c r="V57" s="126">
        <f t="shared" si="53"/>
        <v>0</v>
      </c>
      <c r="W57" s="126">
        <f t="shared" si="53"/>
        <v>0</v>
      </c>
      <c r="X57" s="126">
        <f t="shared" si="53"/>
        <v>0</v>
      </c>
      <c r="Y57" s="126">
        <f t="shared" si="53"/>
        <v>0</v>
      </c>
      <c r="Z57" s="126">
        <f t="shared" si="53"/>
        <v>0</v>
      </c>
      <c r="AA57" s="126">
        <f t="shared" si="53"/>
        <v>0</v>
      </c>
      <c r="AB57" s="126">
        <f t="shared" si="53"/>
        <v>0</v>
      </c>
      <c r="AC57" s="126">
        <f t="shared" si="53"/>
        <v>0</v>
      </c>
      <c r="AD57" s="126">
        <f t="shared" si="53"/>
        <v>0</v>
      </c>
      <c r="AE57" s="75">
        <f t="shared" si="1"/>
        <v>1669.489520203641</v>
      </c>
    </row>
    <row r="58" spans="1:31" x14ac:dyDescent="0.3">
      <c r="A58" s="73">
        <v>1800403</v>
      </c>
      <c r="B58" s="74">
        <v>11.11510588236786</v>
      </c>
      <c r="C58" s="126">
        <v>-3.5198585326232652</v>
      </c>
      <c r="D58" s="147">
        <v>0.82199999999999995</v>
      </c>
      <c r="E58" s="126">
        <v>-2.8933237138163235</v>
      </c>
      <c r="F58" s="126">
        <f t="shared" ref="F58:AD58" si="54">IF(F$2&lt;$B58,$E58,IF((($B58-F$2+1)&gt;0),($B58-F$2+1)*E58,0))</f>
        <v>-2.8933237138163235</v>
      </c>
      <c r="G58" s="126">
        <f t="shared" si="54"/>
        <v>-2.8933237138163235</v>
      </c>
      <c r="H58" s="126">
        <f t="shared" si="54"/>
        <v>-2.8933237138163235</v>
      </c>
      <c r="I58" s="126">
        <f t="shared" si="54"/>
        <v>-2.8933237138163235</v>
      </c>
      <c r="J58" s="126">
        <f t="shared" si="54"/>
        <v>-2.8933237138163235</v>
      </c>
      <c r="K58" s="126">
        <f t="shared" si="54"/>
        <v>-2.8933237138163235</v>
      </c>
      <c r="L58" s="126">
        <f t="shared" si="54"/>
        <v>-2.8933237138163235</v>
      </c>
      <c r="M58" s="126">
        <f t="shared" si="54"/>
        <v>-2.8933237138163235</v>
      </c>
      <c r="N58" s="126">
        <f t="shared" si="54"/>
        <v>-2.8933237138163235</v>
      </c>
      <c r="O58" s="126">
        <f t="shared" si="54"/>
        <v>-2.8933237138163235</v>
      </c>
      <c r="P58" s="126">
        <f t="shared" si="54"/>
        <v>-2.8933237138163235</v>
      </c>
      <c r="Q58" s="126">
        <f t="shared" si="54"/>
        <v>-0.33303857905468254</v>
      </c>
      <c r="R58" s="126">
        <f t="shared" si="54"/>
        <v>0</v>
      </c>
      <c r="S58" s="126">
        <f t="shared" si="54"/>
        <v>0</v>
      </c>
      <c r="T58" s="126">
        <f t="shared" si="54"/>
        <v>0</v>
      </c>
      <c r="U58" s="126">
        <f t="shared" si="54"/>
        <v>0</v>
      </c>
      <c r="V58" s="126">
        <f t="shared" si="54"/>
        <v>0</v>
      </c>
      <c r="W58" s="126">
        <f t="shared" si="54"/>
        <v>0</v>
      </c>
      <c r="X58" s="126">
        <f t="shared" si="54"/>
        <v>0</v>
      </c>
      <c r="Y58" s="126">
        <f t="shared" si="54"/>
        <v>0</v>
      </c>
      <c r="Z58" s="126">
        <f t="shared" si="54"/>
        <v>0</v>
      </c>
      <c r="AA58" s="126">
        <f t="shared" si="54"/>
        <v>0</v>
      </c>
      <c r="AB58" s="126">
        <f t="shared" si="54"/>
        <v>0</v>
      </c>
      <c r="AC58" s="126">
        <f t="shared" si="54"/>
        <v>0</v>
      </c>
      <c r="AD58" s="126">
        <f t="shared" si="54"/>
        <v>0</v>
      </c>
      <c r="AE58" s="75">
        <f t="shared" si="1"/>
        <v>-32.159599431034231</v>
      </c>
    </row>
    <row r="59" spans="1:31" x14ac:dyDescent="0.3">
      <c r="A59" s="73">
        <v>1800377</v>
      </c>
      <c r="B59" s="74">
        <v>8.8787395335870674</v>
      </c>
      <c r="C59" s="126">
        <v>44.523057151774836</v>
      </c>
      <c r="D59" s="147">
        <v>0.82199999999999995</v>
      </c>
      <c r="E59" s="126">
        <v>36.597952978758912</v>
      </c>
      <c r="F59" s="126">
        <f t="shared" ref="F59:AD59" si="55">IF(F$2&lt;$B59,$E59,IF((($B59-F$2+1)&gt;0),($B59-F$2+1)*E59,0))</f>
        <v>36.597952978758912</v>
      </c>
      <c r="G59" s="126">
        <f t="shared" si="55"/>
        <v>36.597952978758912</v>
      </c>
      <c r="H59" s="126">
        <f t="shared" si="55"/>
        <v>36.597952978758912</v>
      </c>
      <c r="I59" s="126">
        <f t="shared" si="55"/>
        <v>36.597952978758912</v>
      </c>
      <c r="J59" s="126">
        <f t="shared" si="55"/>
        <v>36.597952978758912</v>
      </c>
      <c r="K59" s="126">
        <f t="shared" si="55"/>
        <v>36.597952978758912</v>
      </c>
      <c r="L59" s="126">
        <f t="shared" si="55"/>
        <v>36.597952978758912</v>
      </c>
      <c r="M59" s="126">
        <f t="shared" si="55"/>
        <v>36.597952978758912</v>
      </c>
      <c r="N59" s="126">
        <f t="shared" si="55"/>
        <v>32.160068130796027</v>
      </c>
      <c r="O59" s="126">
        <f t="shared" si="55"/>
        <v>0</v>
      </c>
      <c r="P59" s="126">
        <f t="shared" si="55"/>
        <v>0</v>
      </c>
      <c r="Q59" s="126">
        <f t="shared" si="55"/>
        <v>0</v>
      </c>
      <c r="R59" s="126">
        <f t="shared" si="55"/>
        <v>0</v>
      </c>
      <c r="S59" s="126">
        <f t="shared" si="55"/>
        <v>0</v>
      </c>
      <c r="T59" s="126">
        <f t="shared" si="55"/>
        <v>0</v>
      </c>
      <c r="U59" s="126">
        <f t="shared" si="55"/>
        <v>0</v>
      </c>
      <c r="V59" s="126">
        <f t="shared" si="55"/>
        <v>0</v>
      </c>
      <c r="W59" s="126">
        <f t="shared" si="55"/>
        <v>0</v>
      </c>
      <c r="X59" s="126">
        <f t="shared" si="55"/>
        <v>0</v>
      </c>
      <c r="Y59" s="126">
        <f t="shared" si="55"/>
        <v>0</v>
      </c>
      <c r="Z59" s="126">
        <f t="shared" si="55"/>
        <v>0</v>
      </c>
      <c r="AA59" s="126">
        <f t="shared" si="55"/>
        <v>0</v>
      </c>
      <c r="AB59" s="126">
        <f t="shared" si="55"/>
        <v>0</v>
      </c>
      <c r="AC59" s="126">
        <f t="shared" si="55"/>
        <v>0</v>
      </c>
      <c r="AD59" s="126">
        <f t="shared" si="55"/>
        <v>0</v>
      </c>
      <c r="AE59" s="75">
        <f t="shared" si="1"/>
        <v>324.94369196086734</v>
      </c>
    </row>
    <row r="60" spans="1:31" x14ac:dyDescent="0.3">
      <c r="A60" s="73">
        <v>1800559</v>
      </c>
      <c r="B60" s="74">
        <v>17.757479067174135</v>
      </c>
      <c r="C60" s="126">
        <v>153.3585148516411</v>
      </c>
      <c r="D60" s="147">
        <v>0.82199999999999995</v>
      </c>
      <c r="E60" s="126">
        <v>126.06069920804899</v>
      </c>
      <c r="F60" s="126">
        <f t="shared" ref="F60:AD60" si="56">IF(F$2&lt;$B60,$E60,IF((($B60-F$2+1)&gt;0),($B60-F$2+1)*E60,0))</f>
        <v>126.06069920804899</v>
      </c>
      <c r="G60" s="126">
        <f t="shared" si="56"/>
        <v>126.06069920804899</v>
      </c>
      <c r="H60" s="126">
        <f t="shared" si="56"/>
        <v>126.06069920804899</v>
      </c>
      <c r="I60" s="126">
        <f t="shared" si="56"/>
        <v>126.06069920804899</v>
      </c>
      <c r="J60" s="126">
        <f t="shared" si="56"/>
        <v>126.06069920804899</v>
      </c>
      <c r="K60" s="126">
        <f t="shared" si="56"/>
        <v>126.06069920804899</v>
      </c>
      <c r="L60" s="126">
        <f t="shared" si="56"/>
        <v>126.06069920804899</v>
      </c>
      <c r="M60" s="126">
        <f t="shared" si="56"/>
        <v>126.06069920804899</v>
      </c>
      <c r="N60" s="126">
        <f t="shared" si="56"/>
        <v>126.06069920804899</v>
      </c>
      <c r="O60" s="126">
        <f t="shared" si="56"/>
        <v>126.06069920804899</v>
      </c>
      <c r="P60" s="126">
        <f t="shared" si="56"/>
        <v>126.06069920804899</v>
      </c>
      <c r="Q60" s="126">
        <f t="shared" si="56"/>
        <v>126.06069920804899</v>
      </c>
      <c r="R60" s="126">
        <f t="shared" si="56"/>
        <v>126.06069920804899</v>
      </c>
      <c r="S60" s="126">
        <f t="shared" si="56"/>
        <v>126.06069920804899</v>
      </c>
      <c r="T60" s="126">
        <f t="shared" si="56"/>
        <v>126.06069920804899</v>
      </c>
      <c r="U60" s="126">
        <f t="shared" si="56"/>
        <v>126.06069920804899</v>
      </c>
      <c r="V60" s="126">
        <f t="shared" si="56"/>
        <v>126.06069920804899</v>
      </c>
      <c r="W60" s="126">
        <f t="shared" si="56"/>
        <v>95.488340843432127</v>
      </c>
      <c r="X60" s="126">
        <f t="shared" si="56"/>
        <v>0</v>
      </c>
      <c r="Y60" s="126">
        <f t="shared" si="56"/>
        <v>0</v>
      </c>
      <c r="Z60" s="126">
        <f t="shared" si="56"/>
        <v>0</v>
      </c>
      <c r="AA60" s="126">
        <f t="shared" si="56"/>
        <v>0</v>
      </c>
      <c r="AB60" s="126">
        <f t="shared" si="56"/>
        <v>0</v>
      </c>
      <c r="AC60" s="126">
        <f t="shared" si="56"/>
        <v>0</v>
      </c>
      <c r="AD60" s="126">
        <f t="shared" si="56"/>
        <v>0</v>
      </c>
      <c r="AE60" s="75">
        <f t="shared" si="1"/>
        <v>2238.5202273802652</v>
      </c>
    </row>
    <row r="61" spans="1:31" x14ac:dyDescent="0.3">
      <c r="A61" s="73">
        <v>1800168</v>
      </c>
      <c r="B61" s="74">
        <v>16.672658823551789</v>
      </c>
      <c r="C61" s="126">
        <v>11.355868812071428</v>
      </c>
      <c r="D61" s="147">
        <v>0.82199999999999995</v>
      </c>
      <c r="E61" s="126">
        <v>9.3345241635227136</v>
      </c>
      <c r="F61" s="126">
        <f t="shared" ref="F61:AD61" si="57">IF(F$2&lt;$B61,$E61,IF((($B61-F$2+1)&gt;0),($B61-F$2+1)*E61,0))</f>
        <v>9.3345241635227136</v>
      </c>
      <c r="G61" s="126">
        <f t="shared" si="57"/>
        <v>9.3345241635227136</v>
      </c>
      <c r="H61" s="126">
        <f t="shared" si="57"/>
        <v>9.3345241635227136</v>
      </c>
      <c r="I61" s="126">
        <f t="shared" si="57"/>
        <v>9.3345241635227136</v>
      </c>
      <c r="J61" s="126">
        <f t="shared" si="57"/>
        <v>9.3345241635227136</v>
      </c>
      <c r="K61" s="126">
        <f t="shared" si="57"/>
        <v>9.3345241635227136</v>
      </c>
      <c r="L61" s="126">
        <f t="shared" si="57"/>
        <v>9.3345241635227136</v>
      </c>
      <c r="M61" s="126">
        <f t="shared" si="57"/>
        <v>9.3345241635227136</v>
      </c>
      <c r="N61" s="126">
        <f t="shared" si="57"/>
        <v>9.3345241635227136</v>
      </c>
      <c r="O61" s="126">
        <f t="shared" si="57"/>
        <v>9.3345241635227136</v>
      </c>
      <c r="P61" s="126">
        <f t="shared" si="57"/>
        <v>9.3345241635227136</v>
      </c>
      <c r="Q61" s="126">
        <f t="shared" si="57"/>
        <v>9.3345241635227136</v>
      </c>
      <c r="R61" s="126">
        <f t="shared" si="57"/>
        <v>9.3345241635227136</v>
      </c>
      <c r="S61" s="126">
        <f t="shared" si="57"/>
        <v>9.3345241635227136</v>
      </c>
      <c r="T61" s="126">
        <f t="shared" si="57"/>
        <v>9.3345241635227136</v>
      </c>
      <c r="U61" s="126">
        <f t="shared" si="57"/>
        <v>9.3345241635227136</v>
      </c>
      <c r="V61" s="126">
        <f t="shared" si="57"/>
        <v>6.2789500422509334</v>
      </c>
      <c r="W61" s="126">
        <f t="shared" si="57"/>
        <v>0</v>
      </c>
      <c r="X61" s="126">
        <f t="shared" si="57"/>
        <v>0</v>
      </c>
      <c r="Y61" s="126">
        <f t="shared" si="57"/>
        <v>0</v>
      </c>
      <c r="Z61" s="126">
        <f t="shared" si="57"/>
        <v>0</v>
      </c>
      <c r="AA61" s="126">
        <f t="shared" si="57"/>
        <v>0</v>
      </c>
      <c r="AB61" s="126">
        <f t="shared" si="57"/>
        <v>0</v>
      </c>
      <c r="AC61" s="126">
        <f t="shared" si="57"/>
        <v>0</v>
      </c>
      <c r="AD61" s="126">
        <f t="shared" si="57"/>
        <v>0</v>
      </c>
      <c r="AE61" s="75">
        <f t="shared" si="1"/>
        <v>155.63133665861432</v>
      </c>
    </row>
    <row r="62" spans="1:31" x14ac:dyDescent="0.3">
      <c r="A62" s="73">
        <v>1000216</v>
      </c>
      <c r="B62" s="74">
        <v>6.3467254588320481</v>
      </c>
      <c r="C62" s="126">
        <v>5.6314502843945018</v>
      </c>
      <c r="D62" s="147">
        <v>0.82200000000000006</v>
      </c>
      <c r="E62" s="126">
        <v>4.6290521337722801</v>
      </c>
      <c r="F62" s="126">
        <f t="shared" ref="F62:AD62" si="58">IF(F$2&lt;$B62,$E62,IF((($B62-F$2+1)&gt;0),($B62-F$2+1)*E62,0))</f>
        <v>4.6290521337722801</v>
      </c>
      <c r="G62" s="126">
        <f t="shared" si="58"/>
        <v>4.6290521337722801</v>
      </c>
      <c r="H62" s="126">
        <f t="shared" si="58"/>
        <v>4.6290521337722801</v>
      </c>
      <c r="I62" s="126">
        <f t="shared" si="58"/>
        <v>4.6290521337722801</v>
      </c>
      <c r="J62" s="126">
        <f t="shared" si="58"/>
        <v>4.6290521337722801</v>
      </c>
      <c r="K62" s="126">
        <f t="shared" si="58"/>
        <v>4.6290521337722801</v>
      </c>
      <c r="L62" s="126">
        <f t="shared" si="58"/>
        <v>1.605010225039665</v>
      </c>
      <c r="M62" s="126">
        <f t="shared" si="58"/>
        <v>0</v>
      </c>
      <c r="N62" s="126">
        <f t="shared" si="58"/>
        <v>0</v>
      </c>
      <c r="O62" s="126">
        <f t="shared" si="58"/>
        <v>0</v>
      </c>
      <c r="P62" s="126">
        <f t="shared" si="58"/>
        <v>0</v>
      </c>
      <c r="Q62" s="126">
        <f t="shared" si="58"/>
        <v>0</v>
      </c>
      <c r="R62" s="126">
        <f t="shared" si="58"/>
        <v>0</v>
      </c>
      <c r="S62" s="126">
        <f t="shared" si="58"/>
        <v>0</v>
      </c>
      <c r="T62" s="126">
        <f t="shared" si="58"/>
        <v>0</v>
      </c>
      <c r="U62" s="126">
        <f t="shared" si="58"/>
        <v>0</v>
      </c>
      <c r="V62" s="126">
        <f t="shared" si="58"/>
        <v>0</v>
      </c>
      <c r="W62" s="126">
        <f t="shared" si="58"/>
        <v>0</v>
      </c>
      <c r="X62" s="126">
        <f t="shared" si="58"/>
        <v>0</v>
      </c>
      <c r="Y62" s="126">
        <f t="shared" si="58"/>
        <v>0</v>
      </c>
      <c r="Z62" s="126">
        <f t="shared" si="58"/>
        <v>0</v>
      </c>
      <c r="AA62" s="126">
        <f t="shared" si="58"/>
        <v>0</v>
      </c>
      <c r="AB62" s="126">
        <f t="shared" si="58"/>
        <v>0</v>
      </c>
      <c r="AC62" s="126">
        <f t="shared" si="58"/>
        <v>0</v>
      </c>
      <c r="AD62" s="126">
        <f t="shared" si="58"/>
        <v>0</v>
      </c>
      <c r="AE62" s="75">
        <f t="shared" si="1"/>
        <v>29.379323027673344</v>
      </c>
    </row>
    <row r="63" spans="1:31" x14ac:dyDescent="0.3">
      <c r="A63" s="73">
        <v>1800905</v>
      </c>
      <c r="B63" s="74">
        <v>9.5485983993385233</v>
      </c>
      <c r="C63" s="126">
        <v>13.273362756052034</v>
      </c>
      <c r="D63" s="147">
        <v>0.82199999999999995</v>
      </c>
      <c r="E63" s="126">
        <v>10.910704185474771</v>
      </c>
      <c r="F63" s="126">
        <f t="shared" ref="F63:AD63" si="59">IF(F$2&lt;$B63,$E63,IF((($B63-F$2+1)&gt;0),($B63-F$2+1)*E63,0))</f>
        <v>10.910704185474771</v>
      </c>
      <c r="G63" s="126">
        <f t="shared" si="59"/>
        <v>10.910704185474771</v>
      </c>
      <c r="H63" s="126">
        <f t="shared" si="59"/>
        <v>10.910704185474771</v>
      </c>
      <c r="I63" s="126">
        <f t="shared" si="59"/>
        <v>10.910704185474771</v>
      </c>
      <c r="J63" s="126">
        <f t="shared" si="59"/>
        <v>10.910704185474771</v>
      </c>
      <c r="K63" s="126">
        <f t="shared" si="59"/>
        <v>10.910704185474771</v>
      </c>
      <c r="L63" s="126">
        <f t="shared" si="59"/>
        <v>10.910704185474771</v>
      </c>
      <c r="M63" s="126">
        <f t="shared" si="59"/>
        <v>10.910704185474771</v>
      </c>
      <c r="N63" s="126">
        <f t="shared" si="59"/>
        <v>10.910704185474771</v>
      </c>
      <c r="O63" s="126">
        <f t="shared" si="59"/>
        <v>5.9855948518075852</v>
      </c>
      <c r="P63" s="126">
        <f t="shared" si="59"/>
        <v>0</v>
      </c>
      <c r="Q63" s="126">
        <f t="shared" si="59"/>
        <v>0</v>
      </c>
      <c r="R63" s="126">
        <f t="shared" si="59"/>
        <v>0</v>
      </c>
      <c r="S63" s="126">
        <f t="shared" si="59"/>
        <v>0</v>
      </c>
      <c r="T63" s="126">
        <f t="shared" si="59"/>
        <v>0</v>
      </c>
      <c r="U63" s="126">
        <f t="shared" si="59"/>
        <v>0</v>
      </c>
      <c r="V63" s="126">
        <f t="shared" si="59"/>
        <v>0</v>
      </c>
      <c r="W63" s="126">
        <f t="shared" si="59"/>
        <v>0</v>
      </c>
      <c r="X63" s="126">
        <f t="shared" si="59"/>
        <v>0</v>
      </c>
      <c r="Y63" s="126">
        <f t="shared" si="59"/>
        <v>0</v>
      </c>
      <c r="Z63" s="126">
        <f t="shared" si="59"/>
        <v>0</v>
      </c>
      <c r="AA63" s="126">
        <f t="shared" si="59"/>
        <v>0</v>
      </c>
      <c r="AB63" s="126">
        <f t="shared" si="59"/>
        <v>0</v>
      </c>
      <c r="AC63" s="126">
        <f t="shared" si="59"/>
        <v>0</v>
      </c>
      <c r="AD63" s="126">
        <f t="shared" si="59"/>
        <v>0</v>
      </c>
      <c r="AE63" s="75">
        <f t="shared" si="1"/>
        <v>104.18193252108053</v>
      </c>
    </row>
    <row r="64" spans="1:31" x14ac:dyDescent="0.3">
      <c r="A64" s="73">
        <v>1801431</v>
      </c>
      <c r="B64" s="74">
        <v>10.139520547356431</v>
      </c>
      <c r="C64" s="126">
        <v>17.065945273706202</v>
      </c>
      <c r="D64" s="147">
        <v>0.82200000000000006</v>
      </c>
      <c r="E64" s="126">
        <v>14.028207014986497</v>
      </c>
      <c r="F64" s="126">
        <f t="shared" ref="F64:AD64" si="60">IF(F$2&lt;$B64,$E64,IF((($B64-F$2+1)&gt;0),($B64-F$2+1)*E64,0))</f>
        <v>14.028207014986497</v>
      </c>
      <c r="G64" s="126">
        <f t="shared" si="60"/>
        <v>14.028207014986497</v>
      </c>
      <c r="H64" s="126">
        <f t="shared" si="60"/>
        <v>14.028207014986497</v>
      </c>
      <c r="I64" s="126">
        <f t="shared" si="60"/>
        <v>14.028207014986497</v>
      </c>
      <c r="J64" s="126">
        <f t="shared" si="60"/>
        <v>14.028207014986497</v>
      </c>
      <c r="K64" s="126">
        <f t="shared" si="60"/>
        <v>14.028207014986497</v>
      </c>
      <c r="L64" s="126">
        <f t="shared" si="60"/>
        <v>14.028207014986497</v>
      </c>
      <c r="M64" s="126">
        <f t="shared" si="60"/>
        <v>14.028207014986497</v>
      </c>
      <c r="N64" s="126">
        <f t="shared" si="60"/>
        <v>14.028207014986497</v>
      </c>
      <c r="O64" s="126">
        <f t="shared" si="60"/>
        <v>14.028207014986497</v>
      </c>
      <c r="P64" s="126">
        <f t="shared" si="60"/>
        <v>1.9572231211602464</v>
      </c>
      <c r="Q64" s="126">
        <f t="shared" si="60"/>
        <v>0</v>
      </c>
      <c r="R64" s="126">
        <f t="shared" si="60"/>
        <v>0</v>
      </c>
      <c r="S64" s="126">
        <f t="shared" si="60"/>
        <v>0</v>
      </c>
      <c r="T64" s="126">
        <f t="shared" si="60"/>
        <v>0</v>
      </c>
      <c r="U64" s="126">
        <f t="shared" si="60"/>
        <v>0</v>
      </c>
      <c r="V64" s="126">
        <f t="shared" si="60"/>
        <v>0</v>
      </c>
      <c r="W64" s="126">
        <f t="shared" si="60"/>
        <v>0</v>
      </c>
      <c r="X64" s="126">
        <f t="shared" si="60"/>
        <v>0</v>
      </c>
      <c r="Y64" s="126">
        <f t="shared" si="60"/>
        <v>0</v>
      </c>
      <c r="Z64" s="126">
        <f t="shared" si="60"/>
        <v>0</v>
      </c>
      <c r="AA64" s="126">
        <f t="shared" si="60"/>
        <v>0</v>
      </c>
      <c r="AB64" s="126">
        <f t="shared" si="60"/>
        <v>0</v>
      </c>
      <c r="AC64" s="126">
        <f t="shared" si="60"/>
        <v>0</v>
      </c>
      <c r="AD64" s="126">
        <f t="shared" si="60"/>
        <v>0</v>
      </c>
      <c r="AE64" s="75">
        <f t="shared" si="1"/>
        <v>142.23929327102519</v>
      </c>
    </row>
    <row r="65" spans="1:31" x14ac:dyDescent="0.3">
      <c r="A65" s="73">
        <v>1800608</v>
      </c>
      <c r="B65" s="74">
        <v>8.470317515042062</v>
      </c>
      <c r="C65" s="126">
        <v>3.4219956612223279</v>
      </c>
      <c r="D65" s="147">
        <v>0.82199999999999995</v>
      </c>
      <c r="E65" s="126">
        <v>2.8128804335247533</v>
      </c>
      <c r="F65" s="126">
        <f t="shared" ref="F65:AD65" si="61">IF(F$2&lt;$B65,$E65,IF((($B65-F$2+1)&gt;0),($B65-F$2+1)*E65,0))</f>
        <v>2.8128804335247533</v>
      </c>
      <c r="G65" s="126">
        <f t="shared" si="61"/>
        <v>2.8128804335247533</v>
      </c>
      <c r="H65" s="126">
        <f t="shared" si="61"/>
        <v>2.8128804335247533</v>
      </c>
      <c r="I65" s="126">
        <f t="shared" si="61"/>
        <v>2.8128804335247533</v>
      </c>
      <c r="J65" s="126">
        <f t="shared" si="61"/>
        <v>2.8128804335247533</v>
      </c>
      <c r="K65" s="126">
        <f t="shared" si="61"/>
        <v>2.8128804335247533</v>
      </c>
      <c r="L65" s="126">
        <f t="shared" si="61"/>
        <v>2.8128804335247533</v>
      </c>
      <c r="M65" s="126">
        <f t="shared" si="61"/>
        <v>2.8128804335247533</v>
      </c>
      <c r="N65" s="126">
        <f t="shared" si="61"/>
        <v>1.3229469356057999</v>
      </c>
      <c r="O65" s="126">
        <f t="shared" si="61"/>
        <v>0</v>
      </c>
      <c r="P65" s="126">
        <f t="shared" si="61"/>
        <v>0</v>
      </c>
      <c r="Q65" s="126">
        <f t="shared" si="61"/>
        <v>0</v>
      </c>
      <c r="R65" s="126">
        <f t="shared" si="61"/>
        <v>0</v>
      </c>
      <c r="S65" s="126">
        <f t="shared" si="61"/>
        <v>0</v>
      </c>
      <c r="T65" s="126">
        <f t="shared" si="61"/>
        <v>0</v>
      </c>
      <c r="U65" s="126">
        <f t="shared" si="61"/>
        <v>0</v>
      </c>
      <c r="V65" s="126">
        <f t="shared" si="61"/>
        <v>0</v>
      </c>
      <c r="W65" s="126">
        <f t="shared" si="61"/>
        <v>0</v>
      </c>
      <c r="X65" s="126">
        <f t="shared" si="61"/>
        <v>0</v>
      </c>
      <c r="Y65" s="126">
        <f t="shared" si="61"/>
        <v>0</v>
      </c>
      <c r="Z65" s="126">
        <f t="shared" si="61"/>
        <v>0</v>
      </c>
      <c r="AA65" s="126">
        <f t="shared" si="61"/>
        <v>0</v>
      </c>
      <c r="AB65" s="126">
        <f t="shared" si="61"/>
        <v>0</v>
      </c>
      <c r="AC65" s="126">
        <f t="shared" si="61"/>
        <v>0</v>
      </c>
      <c r="AD65" s="126">
        <f t="shared" si="61"/>
        <v>0</v>
      </c>
      <c r="AE65" s="75">
        <f t="shared" si="1"/>
        <v>23.825990403803825</v>
      </c>
    </row>
    <row r="66" spans="1:31" x14ac:dyDescent="0.3">
      <c r="A66" s="73">
        <v>1801022</v>
      </c>
      <c r="B66" s="74">
        <v>10.832062230976222</v>
      </c>
      <c r="C66" s="126">
        <v>35.0098552955779</v>
      </c>
      <c r="D66" s="147">
        <v>0.82199999999999995</v>
      </c>
      <c r="E66" s="126">
        <v>28.778101052965035</v>
      </c>
      <c r="F66" s="126">
        <f t="shared" ref="F66:AD66" si="62">IF(F$2&lt;$B66,$E66,IF((($B66-F$2+1)&gt;0),($B66-F$2+1)*E66,0))</f>
        <v>28.778101052965035</v>
      </c>
      <c r="G66" s="126">
        <f t="shared" si="62"/>
        <v>28.778101052965035</v>
      </c>
      <c r="H66" s="126">
        <f t="shared" si="62"/>
        <v>28.778101052965035</v>
      </c>
      <c r="I66" s="126">
        <f t="shared" si="62"/>
        <v>28.778101052965035</v>
      </c>
      <c r="J66" s="126">
        <f t="shared" si="62"/>
        <v>28.778101052965035</v>
      </c>
      <c r="K66" s="126">
        <f t="shared" si="62"/>
        <v>28.778101052965035</v>
      </c>
      <c r="L66" s="126">
        <f t="shared" si="62"/>
        <v>28.778101052965035</v>
      </c>
      <c r="M66" s="126">
        <f t="shared" si="62"/>
        <v>28.778101052965035</v>
      </c>
      <c r="N66" s="126">
        <f t="shared" si="62"/>
        <v>28.778101052965035</v>
      </c>
      <c r="O66" s="126">
        <f t="shared" si="62"/>
        <v>28.778101052965035</v>
      </c>
      <c r="P66" s="126">
        <f t="shared" si="62"/>
        <v>23.945170965389245</v>
      </c>
      <c r="Q66" s="126">
        <f t="shared" si="62"/>
        <v>0</v>
      </c>
      <c r="R66" s="126">
        <f t="shared" si="62"/>
        <v>0</v>
      </c>
      <c r="S66" s="126">
        <f t="shared" si="62"/>
        <v>0</v>
      </c>
      <c r="T66" s="126">
        <f t="shared" si="62"/>
        <v>0</v>
      </c>
      <c r="U66" s="126">
        <f t="shared" si="62"/>
        <v>0</v>
      </c>
      <c r="V66" s="126">
        <f t="shared" si="62"/>
        <v>0</v>
      </c>
      <c r="W66" s="126">
        <f t="shared" si="62"/>
        <v>0</v>
      </c>
      <c r="X66" s="126">
        <f t="shared" si="62"/>
        <v>0</v>
      </c>
      <c r="Y66" s="126">
        <f t="shared" si="62"/>
        <v>0</v>
      </c>
      <c r="Z66" s="126">
        <f t="shared" si="62"/>
        <v>0</v>
      </c>
      <c r="AA66" s="126">
        <f t="shared" si="62"/>
        <v>0</v>
      </c>
      <c r="AB66" s="126">
        <f t="shared" si="62"/>
        <v>0</v>
      </c>
      <c r="AC66" s="126">
        <f t="shared" si="62"/>
        <v>0</v>
      </c>
      <c r="AD66" s="126">
        <f t="shared" si="62"/>
        <v>0</v>
      </c>
      <c r="AE66" s="75">
        <f t="shared" si="1"/>
        <v>311.72618149503961</v>
      </c>
    </row>
    <row r="67" spans="1:31" x14ac:dyDescent="0.3">
      <c r="A67" s="73">
        <v>1000063</v>
      </c>
      <c r="B67" s="74">
        <v>12.430235347021895</v>
      </c>
      <c r="C67" s="126">
        <v>57.84421767772745</v>
      </c>
      <c r="D67" s="147">
        <v>0.82199999999999995</v>
      </c>
      <c r="E67" s="126">
        <v>47.547946931091957</v>
      </c>
      <c r="F67" s="126">
        <f t="shared" ref="F67:AD67" si="63">IF(F$2&lt;$B67,$E67,IF((($B67-F$2+1)&gt;0),($B67-F$2+1)*E67,0))</f>
        <v>47.547946931091957</v>
      </c>
      <c r="G67" s="126">
        <f t="shared" si="63"/>
        <v>47.547946931091957</v>
      </c>
      <c r="H67" s="126">
        <f t="shared" si="63"/>
        <v>47.547946931091957</v>
      </c>
      <c r="I67" s="126">
        <f t="shared" si="63"/>
        <v>47.547946931091957</v>
      </c>
      <c r="J67" s="126">
        <f t="shared" si="63"/>
        <v>47.547946931091957</v>
      </c>
      <c r="K67" s="126">
        <f t="shared" si="63"/>
        <v>47.547946931091957</v>
      </c>
      <c r="L67" s="126">
        <f t="shared" si="63"/>
        <v>47.547946931091957</v>
      </c>
      <c r="M67" s="126">
        <f t="shared" si="63"/>
        <v>47.547946931091957</v>
      </c>
      <c r="N67" s="126">
        <f t="shared" si="63"/>
        <v>47.547946931091957</v>
      </c>
      <c r="O67" s="126">
        <f t="shared" si="63"/>
        <v>47.547946931091957</v>
      </c>
      <c r="P67" s="126">
        <f t="shared" si="63"/>
        <v>47.547946931091957</v>
      </c>
      <c r="Q67" s="126">
        <f t="shared" si="63"/>
        <v>47.547946931091957</v>
      </c>
      <c r="R67" s="126">
        <f t="shared" si="63"/>
        <v>20.456807448077011</v>
      </c>
      <c r="S67" s="126">
        <f t="shared" si="63"/>
        <v>0</v>
      </c>
      <c r="T67" s="126">
        <f t="shared" si="63"/>
        <v>0</v>
      </c>
      <c r="U67" s="126">
        <f t="shared" si="63"/>
        <v>0</v>
      </c>
      <c r="V67" s="126">
        <f t="shared" si="63"/>
        <v>0</v>
      </c>
      <c r="W67" s="126">
        <f t="shared" si="63"/>
        <v>0</v>
      </c>
      <c r="X67" s="126">
        <f t="shared" si="63"/>
        <v>0</v>
      </c>
      <c r="Y67" s="126">
        <f t="shared" si="63"/>
        <v>0</v>
      </c>
      <c r="Z67" s="126">
        <f t="shared" si="63"/>
        <v>0</v>
      </c>
      <c r="AA67" s="126">
        <f t="shared" si="63"/>
        <v>0</v>
      </c>
      <c r="AB67" s="126">
        <f t="shared" si="63"/>
        <v>0</v>
      </c>
      <c r="AC67" s="126">
        <f t="shared" si="63"/>
        <v>0</v>
      </c>
      <c r="AD67" s="126">
        <f t="shared" si="63"/>
        <v>0</v>
      </c>
      <c r="AE67" s="75">
        <f t="shared" si="1"/>
        <v>591.0321706211804</v>
      </c>
    </row>
    <row r="68" spans="1:31" x14ac:dyDescent="0.3">
      <c r="A68" s="73">
        <v>1801262</v>
      </c>
      <c r="B68" s="74">
        <v>13.318109300380602</v>
      </c>
      <c r="C68" s="126">
        <v>244.28088565231951</v>
      </c>
      <c r="D68" s="147">
        <v>0.82200000000000006</v>
      </c>
      <c r="E68" s="126">
        <v>200.79888800620662</v>
      </c>
      <c r="F68" s="126">
        <f t="shared" ref="F68:AD68" si="64">IF(F$2&lt;$B68,$E68,IF((($B68-F$2+1)&gt;0),($B68-F$2+1)*E68,0))</f>
        <v>200.79888800620662</v>
      </c>
      <c r="G68" s="126">
        <f t="shared" si="64"/>
        <v>200.79888800620662</v>
      </c>
      <c r="H68" s="126">
        <f t="shared" si="64"/>
        <v>200.79888800620662</v>
      </c>
      <c r="I68" s="126">
        <f t="shared" si="64"/>
        <v>200.79888800620662</v>
      </c>
      <c r="J68" s="126">
        <f t="shared" si="64"/>
        <v>200.79888800620662</v>
      </c>
      <c r="K68" s="126">
        <f t="shared" si="64"/>
        <v>200.79888800620662</v>
      </c>
      <c r="L68" s="126">
        <f t="shared" si="64"/>
        <v>200.79888800620662</v>
      </c>
      <c r="M68" s="126">
        <f t="shared" si="64"/>
        <v>200.79888800620662</v>
      </c>
      <c r="N68" s="126">
        <f t="shared" si="64"/>
        <v>200.79888800620662</v>
      </c>
      <c r="O68" s="126">
        <f t="shared" si="64"/>
        <v>200.79888800620662</v>
      </c>
      <c r="P68" s="126">
        <f t="shared" si="64"/>
        <v>200.79888800620662</v>
      </c>
      <c r="Q68" s="126">
        <f t="shared" si="64"/>
        <v>200.79888800620662</v>
      </c>
      <c r="R68" s="126">
        <f t="shared" si="64"/>
        <v>200.79888800620662</v>
      </c>
      <c r="S68" s="126">
        <f t="shared" si="64"/>
        <v>63.875993780857229</v>
      </c>
      <c r="T68" s="126">
        <f t="shared" si="64"/>
        <v>0</v>
      </c>
      <c r="U68" s="126">
        <f t="shared" si="64"/>
        <v>0</v>
      </c>
      <c r="V68" s="126">
        <f t="shared" si="64"/>
        <v>0</v>
      </c>
      <c r="W68" s="126">
        <f t="shared" si="64"/>
        <v>0</v>
      </c>
      <c r="X68" s="126">
        <f t="shared" si="64"/>
        <v>0</v>
      </c>
      <c r="Y68" s="126">
        <f t="shared" si="64"/>
        <v>0</v>
      </c>
      <c r="Z68" s="126">
        <f t="shared" si="64"/>
        <v>0</v>
      </c>
      <c r="AA68" s="126">
        <f t="shared" si="64"/>
        <v>0</v>
      </c>
      <c r="AB68" s="126">
        <f t="shared" si="64"/>
        <v>0</v>
      </c>
      <c r="AC68" s="126">
        <f t="shared" si="64"/>
        <v>0</v>
      </c>
      <c r="AD68" s="126">
        <f t="shared" si="64"/>
        <v>0</v>
      </c>
      <c r="AE68" s="75">
        <f t="shared" si="1"/>
        <v>2674.2615378615433</v>
      </c>
    </row>
    <row r="69" spans="1:31" x14ac:dyDescent="0.3">
      <c r="A69" s="73">
        <v>1802133</v>
      </c>
      <c r="B69" s="74">
        <v>13.318109300380602</v>
      </c>
      <c r="C69" s="126">
        <v>86.518618243477746</v>
      </c>
      <c r="D69" s="147">
        <v>0.82199999999999984</v>
      </c>
      <c r="E69" s="126">
        <v>71.118304196138709</v>
      </c>
      <c r="F69" s="126">
        <f t="shared" ref="F69:AD69" si="65">IF(F$2&lt;$B69,$E69,IF((($B69-F$2+1)&gt;0),($B69-F$2+1)*E69,0))</f>
        <v>71.118304196138709</v>
      </c>
      <c r="G69" s="126">
        <f t="shared" si="65"/>
        <v>71.118304196138709</v>
      </c>
      <c r="H69" s="126">
        <f t="shared" si="65"/>
        <v>71.118304196138709</v>
      </c>
      <c r="I69" s="126">
        <f t="shared" si="65"/>
        <v>71.118304196138709</v>
      </c>
      <c r="J69" s="126">
        <f t="shared" si="65"/>
        <v>71.118304196138709</v>
      </c>
      <c r="K69" s="126">
        <f t="shared" si="65"/>
        <v>71.118304196138709</v>
      </c>
      <c r="L69" s="126">
        <f t="shared" si="65"/>
        <v>71.118304196138709</v>
      </c>
      <c r="M69" s="126">
        <f t="shared" si="65"/>
        <v>71.118304196138709</v>
      </c>
      <c r="N69" s="126">
        <f t="shared" si="65"/>
        <v>71.118304196138709</v>
      </c>
      <c r="O69" s="126">
        <f t="shared" si="65"/>
        <v>71.118304196138709</v>
      </c>
      <c r="P69" s="126">
        <f t="shared" si="65"/>
        <v>71.118304196138709</v>
      </c>
      <c r="Q69" s="126">
        <f t="shared" si="65"/>
        <v>71.118304196138709</v>
      </c>
      <c r="R69" s="126">
        <f t="shared" si="65"/>
        <v>71.118304196138709</v>
      </c>
      <c r="S69" s="126">
        <f t="shared" si="65"/>
        <v>22.623393992088509</v>
      </c>
      <c r="T69" s="126">
        <f t="shared" si="65"/>
        <v>0</v>
      </c>
      <c r="U69" s="126">
        <f t="shared" si="65"/>
        <v>0</v>
      </c>
      <c r="V69" s="126">
        <f t="shared" si="65"/>
        <v>0</v>
      </c>
      <c r="W69" s="126">
        <f t="shared" si="65"/>
        <v>0</v>
      </c>
      <c r="X69" s="126">
        <f t="shared" si="65"/>
        <v>0</v>
      </c>
      <c r="Y69" s="126">
        <f t="shared" si="65"/>
        <v>0</v>
      </c>
      <c r="Z69" s="126">
        <f t="shared" si="65"/>
        <v>0</v>
      </c>
      <c r="AA69" s="126">
        <f t="shared" si="65"/>
        <v>0</v>
      </c>
      <c r="AB69" s="126">
        <f t="shared" si="65"/>
        <v>0</v>
      </c>
      <c r="AC69" s="126">
        <f t="shared" si="65"/>
        <v>0</v>
      </c>
      <c r="AD69" s="126">
        <f t="shared" si="65"/>
        <v>0</v>
      </c>
      <c r="AE69" s="75">
        <f t="shared" ref="AE69:AE132" si="66">SUM(F69:AD69)</f>
        <v>947.16134854189193</v>
      </c>
    </row>
    <row r="70" spans="1:31" x14ac:dyDescent="0.3">
      <c r="A70" s="73">
        <v>1800927</v>
      </c>
      <c r="B70" s="74">
        <v>13.318109300380602</v>
      </c>
      <c r="C70" s="126">
        <v>39.039506803995224</v>
      </c>
      <c r="D70" s="147">
        <v>0.82199999999999984</v>
      </c>
      <c r="E70" s="126">
        <v>32.090474592884071</v>
      </c>
      <c r="F70" s="126">
        <f t="shared" ref="F70:AD70" si="67">IF(F$2&lt;$B70,$E70,IF((($B70-F$2+1)&gt;0),($B70-F$2+1)*E70,0))</f>
        <v>32.090474592884071</v>
      </c>
      <c r="G70" s="126">
        <f t="shared" si="67"/>
        <v>32.090474592884071</v>
      </c>
      <c r="H70" s="126">
        <f t="shared" si="67"/>
        <v>32.090474592884071</v>
      </c>
      <c r="I70" s="126">
        <f t="shared" si="67"/>
        <v>32.090474592884071</v>
      </c>
      <c r="J70" s="126">
        <f t="shared" si="67"/>
        <v>32.090474592884071</v>
      </c>
      <c r="K70" s="126">
        <f t="shared" si="67"/>
        <v>32.090474592884071</v>
      </c>
      <c r="L70" s="126">
        <f t="shared" si="67"/>
        <v>32.090474592884071</v>
      </c>
      <c r="M70" s="126">
        <f t="shared" si="67"/>
        <v>32.090474592884071</v>
      </c>
      <c r="N70" s="126">
        <f t="shared" si="67"/>
        <v>32.090474592884071</v>
      </c>
      <c r="O70" s="126">
        <f t="shared" si="67"/>
        <v>32.090474592884071</v>
      </c>
      <c r="P70" s="126">
        <f t="shared" si="67"/>
        <v>32.090474592884071</v>
      </c>
      <c r="Q70" s="126">
        <f t="shared" si="67"/>
        <v>32.090474592884071</v>
      </c>
      <c r="R70" s="126">
        <f t="shared" si="67"/>
        <v>32.090474592884071</v>
      </c>
      <c r="S70" s="126">
        <f t="shared" si="67"/>
        <v>10.208278421623833</v>
      </c>
      <c r="T70" s="126">
        <f t="shared" si="67"/>
        <v>0</v>
      </c>
      <c r="U70" s="126">
        <f t="shared" si="67"/>
        <v>0</v>
      </c>
      <c r="V70" s="126">
        <f t="shared" si="67"/>
        <v>0</v>
      </c>
      <c r="W70" s="126">
        <f t="shared" si="67"/>
        <v>0</v>
      </c>
      <c r="X70" s="126">
        <f t="shared" si="67"/>
        <v>0</v>
      </c>
      <c r="Y70" s="126">
        <f t="shared" si="67"/>
        <v>0</v>
      </c>
      <c r="Z70" s="126">
        <f t="shared" si="67"/>
        <v>0</v>
      </c>
      <c r="AA70" s="126">
        <f t="shared" si="67"/>
        <v>0</v>
      </c>
      <c r="AB70" s="126">
        <f t="shared" si="67"/>
        <v>0</v>
      </c>
      <c r="AC70" s="126">
        <f t="shared" si="67"/>
        <v>0</v>
      </c>
      <c r="AD70" s="126">
        <f t="shared" si="67"/>
        <v>0</v>
      </c>
      <c r="AE70" s="75">
        <f t="shared" si="66"/>
        <v>427.38444812911666</v>
      </c>
    </row>
    <row r="71" spans="1:31" x14ac:dyDescent="0.3">
      <c r="A71" s="73">
        <v>1000154</v>
      </c>
      <c r="B71" s="74">
        <v>16.672658823551789</v>
      </c>
      <c r="C71" s="126">
        <v>42.531727144088151</v>
      </c>
      <c r="D71" s="147">
        <v>0.82199999999999995</v>
      </c>
      <c r="E71" s="126">
        <v>34.961079712440458</v>
      </c>
      <c r="F71" s="126">
        <f t="shared" ref="F71:AD71" si="68">IF(F$2&lt;$B71,$E71,IF((($B71-F$2+1)&gt;0),($B71-F$2+1)*E71,0))</f>
        <v>34.961079712440458</v>
      </c>
      <c r="G71" s="126">
        <f t="shared" si="68"/>
        <v>34.961079712440458</v>
      </c>
      <c r="H71" s="126">
        <f t="shared" si="68"/>
        <v>34.961079712440458</v>
      </c>
      <c r="I71" s="126">
        <f t="shared" si="68"/>
        <v>34.961079712440458</v>
      </c>
      <c r="J71" s="126">
        <f t="shared" si="68"/>
        <v>34.961079712440458</v>
      </c>
      <c r="K71" s="126">
        <f t="shared" si="68"/>
        <v>34.961079712440458</v>
      </c>
      <c r="L71" s="126">
        <f t="shared" si="68"/>
        <v>34.961079712440458</v>
      </c>
      <c r="M71" s="126">
        <f t="shared" si="68"/>
        <v>34.961079712440458</v>
      </c>
      <c r="N71" s="126">
        <f t="shared" si="68"/>
        <v>34.961079712440458</v>
      </c>
      <c r="O71" s="126">
        <f t="shared" si="68"/>
        <v>34.961079712440458</v>
      </c>
      <c r="P71" s="126">
        <f t="shared" si="68"/>
        <v>34.961079712440458</v>
      </c>
      <c r="Q71" s="126">
        <f t="shared" si="68"/>
        <v>34.961079712440458</v>
      </c>
      <c r="R71" s="126">
        <f t="shared" si="68"/>
        <v>34.961079712440458</v>
      </c>
      <c r="S71" s="126">
        <f t="shared" si="68"/>
        <v>34.961079712440458</v>
      </c>
      <c r="T71" s="126">
        <f t="shared" si="68"/>
        <v>34.961079712440458</v>
      </c>
      <c r="U71" s="126">
        <f t="shared" si="68"/>
        <v>34.961079712440458</v>
      </c>
      <c r="V71" s="126">
        <f t="shared" si="68"/>
        <v>23.516878749470507</v>
      </c>
      <c r="W71" s="126">
        <f t="shared" si="68"/>
        <v>0</v>
      </c>
      <c r="X71" s="126">
        <f t="shared" si="68"/>
        <v>0</v>
      </c>
      <c r="Y71" s="126">
        <f t="shared" si="68"/>
        <v>0</v>
      </c>
      <c r="Z71" s="126">
        <f t="shared" si="68"/>
        <v>0</v>
      </c>
      <c r="AA71" s="126">
        <f t="shared" si="68"/>
        <v>0</v>
      </c>
      <c r="AB71" s="126">
        <f t="shared" si="68"/>
        <v>0</v>
      </c>
      <c r="AC71" s="126">
        <f t="shared" si="68"/>
        <v>0</v>
      </c>
      <c r="AD71" s="126">
        <f t="shared" si="68"/>
        <v>0</v>
      </c>
      <c r="AE71" s="75">
        <f t="shared" si="66"/>
        <v>582.89415414851771</v>
      </c>
    </row>
    <row r="72" spans="1:31" x14ac:dyDescent="0.3">
      <c r="A72" s="73">
        <v>1801229</v>
      </c>
      <c r="B72" s="74">
        <v>8.8787395335870674</v>
      </c>
      <c r="C72" s="126">
        <v>89.193580030442163</v>
      </c>
      <c r="D72" s="147">
        <v>0.82199999999999995</v>
      </c>
      <c r="E72" s="126">
        <v>73.317122785023443</v>
      </c>
      <c r="F72" s="126">
        <f t="shared" ref="F72:AD72" si="69">IF(F$2&lt;$B72,$E72,IF((($B72-F$2+1)&gt;0),($B72-F$2+1)*E72,0))</f>
        <v>73.317122785023443</v>
      </c>
      <c r="G72" s="126">
        <f t="shared" si="69"/>
        <v>73.317122785023443</v>
      </c>
      <c r="H72" s="126">
        <f t="shared" si="69"/>
        <v>73.317122785023443</v>
      </c>
      <c r="I72" s="126">
        <f t="shared" si="69"/>
        <v>73.317122785023443</v>
      </c>
      <c r="J72" s="126">
        <f t="shared" si="69"/>
        <v>73.317122785023443</v>
      </c>
      <c r="K72" s="126">
        <f t="shared" si="69"/>
        <v>73.317122785023443</v>
      </c>
      <c r="L72" s="126">
        <f t="shared" si="69"/>
        <v>73.317122785023443</v>
      </c>
      <c r="M72" s="126">
        <f t="shared" si="69"/>
        <v>73.317122785023443</v>
      </c>
      <c r="N72" s="126">
        <f t="shared" si="69"/>
        <v>64.426654280057249</v>
      </c>
      <c r="O72" s="126">
        <f t="shared" si="69"/>
        <v>0</v>
      </c>
      <c r="P72" s="126">
        <f t="shared" si="69"/>
        <v>0</v>
      </c>
      <c r="Q72" s="126">
        <f t="shared" si="69"/>
        <v>0</v>
      </c>
      <c r="R72" s="126">
        <f t="shared" si="69"/>
        <v>0</v>
      </c>
      <c r="S72" s="126">
        <f t="shared" si="69"/>
        <v>0</v>
      </c>
      <c r="T72" s="126">
        <f t="shared" si="69"/>
        <v>0</v>
      </c>
      <c r="U72" s="126">
        <f t="shared" si="69"/>
        <v>0</v>
      </c>
      <c r="V72" s="126">
        <f t="shared" si="69"/>
        <v>0</v>
      </c>
      <c r="W72" s="126">
        <f t="shared" si="69"/>
        <v>0</v>
      </c>
      <c r="X72" s="126">
        <f t="shared" si="69"/>
        <v>0</v>
      </c>
      <c r="Y72" s="126">
        <f t="shared" si="69"/>
        <v>0</v>
      </c>
      <c r="Z72" s="126">
        <f t="shared" si="69"/>
        <v>0</v>
      </c>
      <c r="AA72" s="126">
        <f t="shared" si="69"/>
        <v>0</v>
      </c>
      <c r="AB72" s="126">
        <f t="shared" si="69"/>
        <v>0</v>
      </c>
      <c r="AC72" s="126">
        <f t="shared" si="69"/>
        <v>0</v>
      </c>
      <c r="AD72" s="126">
        <f t="shared" si="69"/>
        <v>0</v>
      </c>
      <c r="AE72" s="75">
        <f t="shared" si="66"/>
        <v>650.96363656024482</v>
      </c>
    </row>
    <row r="73" spans="1:31" x14ac:dyDescent="0.3">
      <c r="A73" s="73">
        <v>1000061</v>
      </c>
      <c r="B73" s="74">
        <v>12.430235347021895</v>
      </c>
      <c r="C73" s="126">
        <v>31.699200302009316</v>
      </c>
      <c r="D73" s="147">
        <v>0.82199999999999995</v>
      </c>
      <c r="E73" s="126">
        <v>26.056742648251657</v>
      </c>
      <c r="F73" s="126">
        <f t="shared" ref="F73:AD73" si="70">IF(F$2&lt;$B73,$E73,IF((($B73-F$2+1)&gt;0),($B73-F$2+1)*E73,0))</f>
        <v>26.056742648251657</v>
      </c>
      <c r="G73" s="126">
        <f t="shared" si="70"/>
        <v>26.056742648251657</v>
      </c>
      <c r="H73" s="126">
        <f t="shared" si="70"/>
        <v>26.056742648251657</v>
      </c>
      <c r="I73" s="126">
        <f t="shared" si="70"/>
        <v>26.056742648251657</v>
      </c>
      <c r="J73" s="126">
        <f t="shared" si="70"/>
        <v>26.056742648251657</v>
      </c>
      <c r="K73" s="126">
        <f t="shared" si="70"/>
        <v>26.056742648251657</v>
      </c>
      <c r="L73" s="126">
        <f t="shared" si="70"/>
        <v>26.056742648251657</v>
      </c>
      <c r="M73" s="126">
        <f t="shared" si="70"/>
        <v>26.056742648251657</v>
      </c>
      <c r="N73" s="126">
        <f t="shared" si="70"/>
        <v>26.056742648251657</v>
      </c>
      <c r="O73" s="126">
        <f t="shared" si="70"/>
        <v>26.056742648251657</v>
      </c>
      <c r="P73" s="126">
        <f t="shared" si="70"/>
        <v>26.056742648251657</v>
      </c>
      <c r="Q73" s="126">
        <f t="shared" si="70"/>
        <v>26.056742648251657</v>
      </c>
      <c r="R73" s="126">
        <f t="shared" si="70"/>
        <v>11.210531715530772</v>
      </c>
      <c r="S73" s="126">
        <f t="shared" si="70"/>
        <v>0</v>
      </c>
      <c r="T73" s="126">
        <f t="shared" si="70"/>
        <v>0</v>
      </c>
      <c r="U73" s="126">
        <f t="shared" si="70"/>
        <v>0</v>
      </c>
      <c r="V73" s="126">
        <f t="shared" si="70"/>
        <v>0</v>
      </c>
      <c r="W73" s="126">
        <f t="shared" si="70"/>
        <v>0</v>
      </c>
      <c r="X73" s="126">
        <f t="shared" si="70"/>
        <v>0</v>
      </c>
      <c r="Y73" s="126">
        <f t="shared" si="70"/>
        <v>0</v>
      </c>
      <c r="Z73" s="126">
        <f t="shared" si="70"/>
        <v>0</v>
      </c>
      <c r="AA73" s="126">
        <f t="shared" si="70"/>
        <v>0</v>
      </c>
      <c r="AB73" s="126">
        <f t="shared" si="70"/>
        <v>0</v>
      </c>
      <c r="AC73" s="126">
        <f t="shared" si="70"/>
        <v>0</v>
      </c>
      <c r="AD73" s="126">
        <f t="shared" si="70"/>
        <v>0</v>
      </c>
      <c r="AE73" s="75">
        <f t="shared" si="66"/>
        <v>323.89144349455063</v>
      </c>
    </row>
    <row r="74" spans="1:31" x14ac:dyDescent="0.3">
      <c r="A74" s="73">
        <v>1800767</v>
      </c>
      <c r="B74" s="74">
        <v>6.1535411906848259</v>
      </c>
      <c r="C74" s="126">
        <v>128.99564585578429</v>
      </c>
      <c r="D74" s="147">
        <v>0.82200000000000006</v>
      </c>
      <c r="E74" s="126">
        <v>106.03442089345469</v>
      </c>
      <c r="F74" s="126">
        <f t="shared" ref="F74:AD74" si="71">IF(F$2&lt;$B74,$E74,IF((($B74-F$2+1)&gt;0),($B74-F$2+1)*E74,0))</f>
        <v>106.03442089345469</v>
      </c>
      <c r="G74" s="126">
        <f t="shared" si="71"/>
        <v>106.03442089345469</v>
      </c>
      <c r="H74" s="126">
        <f t="shared" si="71"/>
        <v>106.03442089345469</v>
      </c>
      <c r="I74" s="126">
        <f t="shared" si="71"/>
        <v>106.03442089345469</v>
      </c>
      <c r="J74" s="126">
        <f t="shared" si="71"/>
        <v>106.03442089345469</v>
      </c>
      <c r="K74" s="126">
        <f t="shared" si="71"/>
        <v>106.03442089345469</v>
      </c>
      <c r="L74" s="126">
        <f t="shared" si="71"/>
        <v>16.280651237557009</v>
      </c>
      <c r="M74" s="126">
        <f t="shared" si="71"/>
        <v>0</v>
      </c>
      <c r="N74" s="126">
        <f t="shared" si="71"/>
        <v>0</v>
      </c>
      <c r="O74" s="126">
        <f t="shared" si="71"/>
        <v>0</v>
      </c>
      <c r="P74" s="126">
        <f t="shared" si="71"/>
        <v>0</v>
      </c>
      <c r="Q74" s="126">
        <f t="shared" si="71"/>
        <v>0</v>
      </c>
      <c r="R74" s="126">
        <f t="shared" si="71"/>
        <v>0</v>
      </c>
      <c r="S74" s="126">
        <f t="shared" si="71"/>
        <v>0</v>
      </c>
      <c r="T74" s="126">
        <f t="shared" si="71"/>
        <v>0</v>
      </c>
      <c r="U74" s="126">
        <f t="shared" si="71"/>
        <v>0</v>
      </c>
      <c r="V74" s="126">
        <f t="shared" si="71"/>
        <v>0</v>
      </c>
      <c r="W74" s="126">
        <f t="shared" si="71"/>
        <v>0</v>
      </c>
      <c r="X74" s="126">
        <f t="shared" si="71"/>
        <v>0</v>
      </c>
      <c r="Y74" s="126">
        <f t="shared" si="71"/>
        <v>0</v>
      </c>
      <c r="Z74" s="126">
        <f t="shared" si="71"/>
        <v>0</v>
      </c>
      <c r="AA74" s="126">
        <f t="shared" si="71"/>
        <v>0</v>
      </c>
      <c r="AB74" s="126">
        <f t="shared" si="71"/>
        <v>0</v>
      </c>
      <c r="AC74" s="126">
        <f t="shared" si="71"/>
        <v>0</v>
      </c>
      <c r="AD74" s="126">
        <f t="shared" si="71"/>
        <v>0</v>
      </c>
      <c r="AE74" s="75">
        <f t="shared" si="66"/>
        <v>652.48717659828515</v>
      </c>
    </row>
    <row r="75" spans="1:31" x14ac:dyDescent="0.3">
      <c r="A75" s="73">
        <v>1800103</v>
      </c>
      <c r="B75" s="74">
        <v>2.7787764705919651</v>
      </c>
      <c r="C75" s="126">
        <v>544.37332538659189</v>
      </c>
      <c r="D75" s="147">
        <v>0.82200000000000006</v>
      </c>
      <c r="E75" s="126">
        <v>447.47487346777842</v>
      </c>
      <c r="F75" s="126">
        <f t="shared" ref="F75:AD75" si="72">IF(F$2&lt;$B75,$E75,IF((($B75-F$2+1)&gt;0),($B75-F$2+1)*E75,0))</f>
        <v>447.47487346777842</v>
      </c>
      <c r="G75" s="126">
        <f t="shared" si="72"/>
        <v>447.47487346777842</v>
      </c>
      <c r="H75" s="126">
        <f t="shared" si="72"/>
        <v>348.48290263782263</v>
      </c>
      <c r="I75" s="126">
        <f t="shared" si="72"/>
        <v>0</v>
      </c>
      <c r="J75" s="126">
        <f t="shared" si="72"/>
        <v>0</v>
      </c>
      <c r="K75" s="126">
        <f t="shared" si="72"/>
        <v>0</v>
      </c>
      <c r="L75" s="126">
        <f t="shared" si="72"/>
        <v>0</v>
      </c>
      <c r="M75" s="126">
        <f t="shared" si="72"/>
        <v>0</v>
      </c>
      <c r="N75" s="126">
        <f t="shared" si="72"/>
        <v>0</v>
      </c>
      <c r="O75" s="126">
        <f t="shared" si="72"/>
        <v>0</v>
      </c>
      <c r="P75" s="126">
        <f t="shared" si="72"/>
        <v>0</v>
      </c>
      <c r="Q75" s="126">
        <f t="shared" si="72"/>
        <v>0</v>
      </c>
      <c r="R75" s="126">
        <f t="shared" si="72"/>
        <v>0</v>
      </c>
      <c r="S75" s="126">
        <f t="shared" si="72"/>
        <v>0</v>
      </c>
      <c r="T75" s="126">
        <f t="shared" si="72"/>
        <v>0</v>
      </c>
      <c r="U75" s="126">
        <f t="shared" si="72"/>
        <v>0</v>
      </c>
      <c r="V75" s="126">
        <f t="shared" si="72"/>
        <v>0</v>
      </c>
      <c r="W75" s="126">
        <f t="shared" si="72"/>
        <v>0</v>
      </c>
      <c r="X75" s="126">
        <f t="shared" si="72"/>
        <v>0</v>
      </c>
      <c r="Y75" s="126">
        <f t="shared" si="72"/>
        <v>0</v>
      </c>
      <c r="Z75" s="126">
        <f t="shared" si="72"/>
        <v>0</v>
      </c>
      <c r="AA75" s="126">
        <f t="shared" si="72"/>
        <v>0</v>
      </c>
      <c r="AB75" s="126">
        <f t="shared" si="72"/>
        <v>0</v>
      </c>
      <c r="AC75" s="126">
        <f t="shared" si="72"/>
        <v>0</v>
      </c>
      <c r="AD75" s="126">
        <f t="shared" si="72"/>
        <v>0</v>
      </c>
      <c r="AE75" s="75">
        <f t="shared" si="66"/>
        <v>1243.4326495733794</v>
      </c>
    </row>
    <row r="76" spans="1:31" x14ac:dyDescent="0.3">
      <c r="A76" s="73">
        <v>1802068</v>
      </c>
      <c r="B76" s="74">
        <v>11.542361393663189</v>
      </c>
      <c r="C76" s="126">
        <v>227.19463126570793</v>
      </c>
      <c r="D76" s="147">
        <v>0.82199999999999995</v>
      </c>
      <c r="E76" s="126">
        <v>186.75398690041189</v>
      </c>
      <c r="F76" s="126">
        <f t="shared" ref="F76:AD76" si="73">IF(F$2&lt;$B76,$E76,IF((($B76-F$2+1)&gt;0),($B76-F$2+1)*E76,0))</f>
        <v>186.75398690041189</v>
      </c>
      <c r="G76" s="126">
        <f t="shared" si="73"/>
        <v>186.75398690041189</v>
      </c>
      <c r="H76" s="126">
        <f t="shared" si="73"/>
        <v>186.75398690041189</v>
      </c>
      <c r="I76" s="126">
        <f t="shared" si="73"/>
        <v>186.75398690041189</v>
      </c>
      <c r="J76" s="126">
        <f t="shared" si="73"/>
        <v>186.75398690041189</v>
      </c>
      <c r="K76" s="126">
        <f t="shared" si="73"/>
        <v>186.75398690041189</v>
      </c>
      <c r="L76" s="126">
        <f t="shared" si="73"/>
        <v>186.75398690041189</v>
      </c>
      <c r="M76" s="126">
        <f t="shared" si="73"/>
        <v>186.75398690041189</v>
      </c>
      <c r="N76" s="126">
        <f t="shared" si="73"/>
        <v>186.75398690041189</v>
      </c>
      <c r="O76" s="126">
        <f t="shared" si="73"/>
        <v>186.75398690041189</v>
      </c>
      <c r="P76" s="126">
        <f t="shared" si="73"/>
        <v>186.75398690041189</v>
      </c>
      <c r="Q76" s="126">
        <f t="shared" si="73"/>
        <v>101.2881526074643</v>
      </c>
      <c r="R76" s="126">
        <f t="shared" si="73"/>
        <v>0</v>
      </c>
      <c r="S76" s="126">
        <f t="shared" si="73"/>
        <v>0</v>
      </c>
      <c r="T76" s="126">
        <f t="shared" si="73"/>
        <v>0</v>
      </c>
      <c r="U76" s="126">
        <f t="shared" si="73"/>
        <v>0</v>
      </c>
      <c r="V76" s="126">
        <f t="shared" si="73"/>
        <v>0</v>
      </c>
      <c r="W76" s="126">
        <f t="shared" si="73"/>
        <v>0</v>
      </c>
      <c r="X76" s="126">
        <f t="shared" si="73"/>
        <v>0</v>
      </c>
      <c r="Y76" s="126">
        <f t="shared" si="73"/>
        <v>0</v>
      </c>
      <c r="Z76" s="126">
        <f t="shared" si="73"/>
        <v>0</v>
      </c>
      <c r="AA76" s="126">
        <f t="shared" si="73"/>
        <v>0</v>
      </c>
      <c r="AB76" s="126">
        <f t="shared" si="73"/>
        <v>0</v>
      </c>
      <c r="AC76" s="126">
        <f t="shared" si="73"/>
        <v>0</v>
      </c>
      <c r="AD76" s="126">
        <f t="shared" si="73"/>
        <v>0</v>
      </c>
      <c r="AE76" s="75">
        <f t="shared" si="66"/>
        <v>2155.5820085119954</v>
      </c>
    </row>
    <row r="77" spans="1:31" x14ac:dyDescent="0.3">
      <c r="A77" s="73">
        <v>1000402</v>
      </c>
      <c r="B77" s="74">
        <v>16.672658823551789</v>
      </c>
      <c r="C77" s="126">
        <v>1.6240339472179324</v>
      </c>
      <c r="D77" s="147">
        <v>0.82199999999999995</v>
      </c>
      <c r="E77" s="126">
        <v>1.3349559046131403</v>
      </c>
      <c r="F77" s="126">
        <f t="shared" ref="F77:AD77" si="74">IF(F$2&lt;$B77,$E77,IF((($B77-F$2+1)&gt;0),($B77-F$2+1)*E77,0))</f>
        <v>1.3349559046131403</v>
      </c>
      <c r="G77" s="126">
        <f t="shared" si="74"/>
        <v>1.3349559046131403</v>
      </c>
      <c r="H77" s="126">
        <f t="shared" si="74"/>
        <v>1.3349559046131403</v>
      </c>
      <c r="I77" s="126">
        <f t="shared" si="74"/>
        <v>1.3349559046131403</v>
      </c>
      <c r="J77" s="126">
        <f t="shared" si="74"/>
        <v>1.3349559046131403</v>
      </c>
      <c r="K77" s="126">
        <f t="shared" si="74"/>
        <v>1.3349559046131403</v>
      </c>
      <c r="L77" s="126">
        <f t="shared" si="74"/>
        <v>1.3349559046131403</v>
      </c>
      <c r="M77" s="126">
        <f t="shared" si="74"/>
        <v>1.3349559046131403</v>
      </c>
      <c r="N77" s="126">
        <f t="shared" si="74"/>
        <v>1.3349559046131403</v>
      </c>
      <c r="O77" s="126">
        <f t="shared" si="74"/>
        <v>1.3349559046131403</v>
      </c>
      <c r="P77" s="126">
        <f t="shared" si="74"/>
        <v>1.3349559046131403</v>
      </c>
      <c r="Q77" s="126">
        <f t="shared" si="74"/>
        <v>1.3349559046131403</v>
      </c>
      <c r="R77" s="126">
        <f t="shared" si="74"/>
        <v>1.3349559046131403</v>
      </c>
      <c r="S77" s="126">
        <f t="shared" si="74"/>
        <v>1.3349559046131403</v>
      </c>
      <c r="T77" s="126">
        <f t="shared" si="74"/>
        <v>1.3349559046131403</v>
      </c>
      <c r="U77" s="126">
        <f t="shared" si="74"/>
        <v>1.3349559046131403</v>
      </c>
      <c r="V77" s="126">
        <f t="shared" si="74"/>
        <v>0.89796986829058889</v>
      </c>
      <c r="W77" s="126">
        <f t="shared" si="74"/>
        <v>0</v>
      </c>
      <c r="X77" s="126">
        <f t="shared" si="74"/>
        <v>0</v>
      </c>
      <c r="Y77" s="126">
        <f t="shared" si="74"/>
        <v>0</v>
      </c>
      <c r="Z77" s="126">
        <f t="shared" si="74"/>
        <v>0</v>
      </c>
      <c r="AA77" s="126">
        <f t="shared" si="74"/>
        <v>0</v>
      </c>
      <c r="AB77" s="126">
        <f t="shared" si="74"/>
        <v>0</v>
      </c>
      <c r="AC77" s="126">
        <f t="shared" si="74"/>
        <v>0</v>
      </c>
      <c r="AD77" s="126">
        <f t="shared" si="74"/>
        <v>0</v>
      </c>
      <c r="AE77" s="75">
        <f t="shared" si="66"/>
        <v>22.257264342100829</v>
      </c>
    </row>
    <row r="78" spans="1:31" x14ac:dyDescent="0.3">
      <c r="A78" s="73">
        <v>1800897</v>
      </c>
      <c r="B78" s="74">
        <v>5.0697602736782157</v>
      </c>
      <c r="C78" s="126">
        <v>83.805644267314349</v>
      </c>
      <c r="D78" s="147">
        <v>0.82199999999999995</v>
      </c>
      <c r="E78" s="126">
        <v>68.888239587732386</v>
      </c>
      <c r="F78" s="126">
        <f t="shared" ref="F78:AD78" si="75">IF(F$2&lt;$B78,$E78,IF((($B78-F$2+1)&gt;0),($B78-F$2+1)*E78,0))</f>
        <v>68.888239587732386</v>
      </c>
      <c r="G78" s="126">
        <f t="shared" si="75"/>
        <v>68.888239587732386</v>
      </c>
      <c r="H78" s="126">
        <f t="shared" si="75"/>
        <v>68.888239587732386</v>
      </c>
      <c r="I78" s="126">
        <f t="shared" si="75"/>
        <v>68.888239587732386</v>
      </c>
      <c r="J78" s="126">
        <f t="shared" si="75"/>
        <v>68.888239587732386</v>
      </c>
      <c r="K78" s="126">
        <f t="shared" si="75"/>
        <v>4.8056624468507039</v>
      </c>
      <c r="L78" s="126">
        <f t="shared" si="75"/>
        <v>0</v>
      </c>
      <c r="M78" s="126">
        <f t="shared" si="75"/>
        <v>0</v>
      </c>
      <c r="N78" s="126">
        <f t="shared" si="75"/>
        <v>0</v>
      </c>
      <c r="O78" s="126">
        <f t="shared" si="75"/>
        <v>0</v>
      </c>
      <c r="P78" s="126">
        <f t="shared" si="75"/>
        <v>0</v>
      </c>
      <c r="Q78" s="126">
        <f t="shared" si="75"/>
        <v>0</v>
      </c>
      <c r="R78" s="126">
        <f t="shared" si="75"/>
        <v>0</v>
      </c>
      <c r="S78" s="126">
        <f t="shared" si="75"/>
        <v>0</v>
      </c>
      <c r="T78" s="126">
        <f t="shared" si="75"/>
        <v>0</v>
      </c>
      <c r="U78" s="126">
        <f t="shared" si="75"/>
        <v>0</v>
      </c>
      <c r="V78" s="126">
        <f t="shared" si="75"/>
        <v>0</v>
      </c>
      <c r="W78" s="126">
        <f t="shared" si="75"/>
        <v>0</v>
      </c>
      <c r="X78" s="126">
        <f t="shared" si="75"/>
        <v>0</v>
      </c>
      <c r="Y78" s="126">
        <f t="shared" si="75"/>
        <v>0</v>
      </c>
      <c r="Z78" s="126">
        <f t="shared" si="75"/>
        <v>0</v>
      </c>
      <c r="AA78" s="126">
        <f t="shared" si="75"/>
        <v>0</v>
      </c>
      <c r="AB78" s="126">
        <f t="shared" si="75"/>
        <v>0</v>
      </c>
      <c r="AC78" s="126">
        <f t="shared" si="75"/>
        <v>0</v>
      </c>
      <c r="AD78" s="126">
        <f t="shared" si="75"/>
        <v>0</v>
      </c>
      <c r="AE78" s="75">
        <f t="shared" si="66"/>
        <v>349.24686038551266</v>
      </c>
    </row>
    <row r="79" spans="1:31" x14ac:dyDescent="0.3">
      <c r="A79" s="73">
        <v>1800099</v>
      </c>
      <c r="B79" s="74">
        <v>11.337408000015216</v>
      </c>
      <c r="C79" s="126">
        <v>140.92207158700558</v>
      </c>
      <c r="D79" s="147">
        <v>0.82200000000000006</v>
      </c>
      <c r="E79" s="126">
        <v>115.83794284451858</v>
      </c>
      <c r="F79" s="126">
        <f t="shared" ref="F79:AD79" si="76">IF(F$2&lt;$B79,$E79,IF((($B79-F$2+1)&gt;0),($B79-F$2+1)*E79,0))</f>
        <v>115.83794284451858</v>
      </c>
      <c r="G79" s="126">
        <f t="shared" si="76"/>
        <v>115.83794284451858</v>
      </c>
      <c r="H79" s="126">
        <f t="shared" si="76"/>
        <v>115.83794284451858</v>
      </c>
      <c r="I79" s="126">
        <f t="shared" si="76"/>
        <v>115.83794284451858</v>
      </c>
      <c r="J79" s="126">
        <f t="shared" si="76"/>
        <v>115.83794284451858</v>
      </c>
      <c r="K79" s="126">
        <f t="shared" si="76"/>
        <v>115.83794284451858</v>
      </c>
      <c r="L79" s="126">
        <f t="shared" si="76"/>
        <v>115.83794284451858</v>
      </c>
      <c r="M79" s="126">
        <f t="shared" si="76"/>
        <v>115.83794284451858</v>
      </c>
      <c r="N79" s="126">
        <f t="shared" si="76"/>
        <v>115.83794284451858</v>
      </c>
      <c r="O79" s="126">
        <f t="shared" si="76"/>
        <v>115.83794284451858</v>
      </c>
      <c r="P79" s="126">
        <f t="shared" si="76"/>
        <v>115.83794284451858</v>
      </c>
      <c r="Q79" s="126">
        <f t="shared" si="76"/>
        <v>39.084648621045936</v>
      </c>
      <c r="R79" s="126">
        <f t="shared" si="76"/>
        <v>0</v>
      </c>
      <c r="S79" s="126">
        <f t="shared" si="76"/>
        <v>0</v>
      </c>
      <c r="T79" s="126">
        <f t="shared" si="76"/>
        <v>0</v>
      </c>
      <c r="U79" s="126">
        <f t="shared" si="76"/>
        <v>0</v>
      </c>
      <c r="V79" s="126">
        <f t="shared" si="76"/>
        <v>0</v>
      </c>
      <c r="W79" s="126">
        <f t="shared" si="76"/>
        <v>0</v>
      </c>
      <c r="X79" s="126">
        <f t="shared" si="76"/>
        <v>0</v>
      </c>
      <c r="Y79" s="126">
        <f t="shared" si="76"/>
        <v>0</v>
      </c>
      <c r="Z79" s="126">
        <f t="shared" si="76"/>
        <v>0</v>
      </c>
      <c r="AA79" s="126">
        <f t="shared" si="76"/>
        <v>0</v>
      </c>
      <c r="AB79" s="126">
        <f t="shared" si="76"/>
        <v>0</v>
      </c>
      <c r="AC79" s="126">
        <f t="shared" si="76"/>
        <v>0</v>
      </c>
      <c r="AD79" s="126">
        <f t="shared" si="76"/>
        <v>0</v>
      </c>
      <c r="AE79" s="75">
        <f t="shared" si="66"/>
        <v>1313.3020199107507</v>
      </c>
    </row>
    <row r="80" spans="1:31" x14ac:dyDescent="0.3">
      <c r="A80" s="73">
        <v>1000102</v>
      </c>
      <c r="B80" s="74">
        <v>12.430235347021895</v>
      </c>
      <c r="C80" s="126">
        <v>46.066100415925277</v>
      </c>
      <c r="D80" s="147">
        <v>0.82199999999999995</v>
      </c>
      <c r="E80" s="126">
        <v>37.866334541890573</v>
      </c>
      <c r="F80" s="126">
        <f t="shared" ref="F80:AD80" si="77">IF(F$2&lt;$B80,$E80,IF((($B80-F$2+1)&gt;0),($B80-F$2+1)*E80,0))</f>
        <v>37.866334541890573</v>
      </c>
      <c r="G80" s="126">
        <f t="shared" si="77"/>
        <v>37.866334541890573</v>
      </c>
      <c r="H80" s="126">
        <f t="shared" si="77"/>
        <v>37.866334541890573</v>
      </c>
      <c r="I80" s="126">
        <f t="shared" si="77"/>
        <v>37.866334541890573</v>
      </c>
      <c r="J80" s="126">
        <f t="shared" si="77"/>
        <v>37.866334541890573</v>
      </c>
      <c r="K80" s="126">
        <f t="shared" si="77"/>
        <v>37.866334541890573</v>
      </c>
      <c r="L80" s="126">
        <f t="shared" si="77"/>
        <v>37.866334541890573</v>
      </c>
      <c r="M80" s="126">
        <f t="shared" si="77"/>
        <v>37.866334541890573</v>
      </c>
      <c r="N80" s="126">
        <f t="shared" si="77"/>
        <v>37.866334541890573</v>
      </c>
      <c r="O80" s="126">
        <f t="shared" si="77"/>
        <v>37.866334541890573</v>
      </c>
      <c r="P80" s="126">
        <f t="shared" si="77"/>
        <v>37.866334541890573</v>
      </c>
      <c r="Q80" s="126">
        <f t="shared" si="77"/>
        <v>37.866334541890573</v>
      </c>
      <c r="R80" s="126">
        <f t="shared" si="77"/>
        <v>16.291435582077476</v>
      </c>
      <c r="S80" s="126">
        <f t="shared" si="77"/>
        <v>0</v>
      </c>
      <c r="T80" s="126">
        <f t="shared" si="77"/>
        <v>0</v>
      </c>
      <c r="U80" s="126">
        <f t="shared" si="77"/>
        <v>0</v>
      </c>
      <c r="V80" s="126">
        <f t="shared" si="77"/>
        <v>0</v>
      </c>
      <c r="W80" s="126">
        <f t="shared" si="77"/>
        <v>0</v>
      </c>
      <c r="X80" s="126">
        <f t="shared" si="77"/>
        <v>0</v>
      </c>
      <c r="Y80" s="126">
        <f t="shared" si="77"/>
        <v>0</v>
      </c>
      <c r="Z80" s="126">
        <f t="shared" si="77"/>
        <v>0</v>
      </c>
      <c r="AA80" s="126">
        <f t="shared" si="77"/>
        <v>0</v>
      </c>
      <c r="AB80" s="126">
        <f t="shared" si="77"/>
        <v>0</v>
      </c>
      <c r="AC80" s="126">
        <f t="shared" si="77"/>
        <v>0</v>
      </c>
      <c r="AD80" s="126">
        <f t="shared" si="77"/>
        <v>0</v>
      </c>
      <c r="AE80" s="75">
        <f t="shared" si="66"/>
        <v>470.68745008476441</v>
      </c>
    </row>
    <row r="81" spans="1:31" x14ac:dyDescent="0.3">
      <c r="A81" s="73">
        <v>1800125</v>
      </c>
      <c r="B81" s="74">
        <v>12.726796235311198</v>
      </c>
      <c r="C81" s="126">
        <v>7.1981672885800529</v>
      </c>
      <c r="D81" s="147">
        <v>0.82199999999999984</v>
      </c>
      <c r="E81" s="126">
        <v>5.9168935112128027</v>
      </c>
      <c r="F81" s="126">
        <f t="shared" ref="F81:AD81" si="78">IF(F$2&lt;$B81,$E81,IF((($B81-F$2+1)&gt;0),($B81-F$2+1)*E81,0))</f>
        <v>5.9168935112128027</v>
      </c>
      <c r="G81" s="126">
        <f t="shared" si="78"/>
        <v>5.9168935112128027</v>
      </c>
      <c r="H81" s="126">
        <f t="shared" si="78"/>
        <v>5.9168935112128027</v>
      </c>
      <c r="I81" s="126">
        <f t="shared" si="78"/>
        <v>5.9168935112128027</v>
      </c>
      <c r="J81" s="126">
        <f t="shared" si="78"/>
        <v>5.9168935112128027</v>
      </c>
      <c r="K81" s="126">
        <f t="shared" si="78"/>
        <v>5.9168935112128027</v>
      </c>
      <c r="L81" s="126">
        <f t="shared" si="78"/>
        <v>5.9168935112128027</v>
      </c>
      <c r="M81" s="126">
        <f t="shared" si="78"/>
        <v>5.9168935112128027</v>
      </c>
      <c r="N81" s="126">
        <f t="shared" si="78"/>
        <v>5.9168935112128027</v>
      </c>
      <c r="O81" s="126">
        <f t="shared" si="78"/>
        <v>5.9168935112128027</v>
      </c>
      <c r="P81" s="126">
        <f t="shared" si="78"/>
        <v>5.9168935112128027</v>
      </c>
      <c r="Q81" s="126">
        <f t="shared" si="78"/>
        <v>5.9168935112128027</v>
      </c>
      <c r="R81" s="126">
        <f t="shared" si="78"/>
        <v>4.3003759286867229</v>
      </c>
      <c r="S81" s="126">
        <f t="shared" si="78"/>
        <v>0</v>
      </c>
      <c r="T81" s="126">
        <f t="shared" si="78"/>
        <v>0</v>
      </c>
      <c r="U81" s="126">
        <f t="shared" si="78"/>
        <v>0</v>
      </c>
      <c r="V81" s="126">
        <f t="shared" si="78"/>
        <v>0</v>
      </c>
      <c r="W81" s="126">
        <f t="shared" si="78"/>
        <v>0</v>
      </c>
      <c r="X81" s="126">
        <f t="shared" si="78"/>
        <v>0</v>
      </c>
      <c r="Y81" s="126">
        <f t="shared" si="78"/>
        <v>0</v>
      </c>
      <c r="Z81" s="126">
        <f t="shared" si="78"/>
        <v>0</v>
      </c>
      <c r="AA81" s="126">
        <f t="shared" si="78"/>
        <v>0</v>
      </c>
      <c r="AB81" s="126">
        <f t="shared" si="78"/>
        <v>0</v>
      </c>
      <c r="AC81" s="126">
        <f t="shared" si="78"/>
        <v>0</v>
      </c>
      <c r="AD81" s="126">
        <f t="shared" si="78"/>
        <v>0</v>
      </c>
      <c r="AE81" s="75">
        <f t="shared" si="66"/>
        <v>75.30309806324037</v>
      </c>
    </row>
    <row r="82" spans="1:31" x14ac:dyDescent="0.3">
      <c r="A82" s="73">
        <v>1800804</v>
      </c>
      <c r="B82" s="74">
        <v>15.914330665564206</v>
      </c>
      <c r="C82" s="126">
        <v>27.366295191389341</v>
      </c>
      <c r="D82" s="147">
        <v>0.82199999999999984</v>
      </c>
      <c r="E82" s="126">
        <v>22.495094647322034</v>
      </c>
      <c r="F82" s="126">
        <f t="shared" ref="F82:AD82" si="79">IF(F$2&lt;$B82,$E82,IF((($B82-F$2+1)&gt;0),($B82-F$2+1)*E82,0))</f>
        <v>22.495094647322034</v>
      </c>
      <c r="G82" s="126">
        <f t="shared" si="79"/>
        <v>22.495094647322034</v>
      </c>
      <c r="H82" s="126">
        <f t="shared" si="79"/>
        <v>22.495094647322034</v>
      </c>
      <c r="I82" s="126">
        <f t="shared" si="79"/>
        <v>22.495094647322034</v>
      </c>
      <c r="J82" s="126">
        <f t="shared" si="79"/>
        <v>22.495094647322034</v>
      </c>
      <c r="K82" s="126">
        <f t="shared" si="79"/>
        <v>22.495094647322034</v>
      </c>
      <c r="L82" s="126">
        <f t="shared" si="79"/>
        <v>22.495094647322034</v>
      </c>
      <c r="M82" s="126">
        <f t="shared" si="79"/>
        <v>22.495094647322034</v>
      </c>
      <c r="N82" s="126">
        <f t="shared" si="79"/>
        <v>22.495094647322034</v>
      </c>
      <c r="O82" s="126">
        <f t="shared" si="79"/>
        <v>22.495094647322034</v>
      </c>
      <c r="P82" s="126">
        <f t="shared" si="79"/>
        <v>22.495094647322034</v>
      </c>
      <c r="Q82" s="126">
        <f t="shared" si="79"/>
        <v>22.495094647322034</v>
      </c>
      <c r="R82" s="126">
        <f t="shared" si="79"/>
        <v>22.495094647322034</v>
      </c>
      <c r="S82" s="126">
        <f t="shared" si="79"/>
        <v>22.495094647322034</v>
      </c>
      <c r="T82" s="126">
        <f t="shared" si="79"/>
        <v>22.495094647322034</v>
      </c>
      <c r="U82" s="126">
        <f t="shared" si="79"/>
        <v>20.567954860815764</v>
      </c>
      <c r="V82" s="126">
        <f t="shared" si="79"/>
        <v>0</v>
      </c>
      <c r="W82" s="126">
        <f t="shared" si="79"/>
        <v>0</v>
      </c>
      <c r="X82" s="126">
        <f t="shared" si="79"/>
        <v>0</v>
      </c>
      <c r="Y82" s="126">
        <f t="shared" si="79"/>
        <v>0</v>
      </c>
      <c r="Z82" s="126">
        <f t="shared" si="79"/>
        <v>0</v>
      </c>
      <c r="AA82" s="126">
        <f t="shared" si="79"/>
        <v>0</v>
      </c>
      <c r="AB82" s="126">
        <f t="shared" si="79"/>
        <v>0</v>
      </c>
      <c r="AC82" s="126">
        <f t="shared" si="79"/>
        <v>0</v>
      </c>
      <c r="AD82" s="126">
        <f t="shared" si="79"/>
        <v>0</v>
      </c>
      <c r="AE82" s="75">
        <f t="shared" si="66"/>
        <v>357.99437457064636</v>
      </c>
    </row>
    <row r="83" spans="1:31" x14ac:dyDescent="0.3">
      <c r="A83" s="73">
        <v>1000325</v>
      </c>
      <c r="B83" s="74">
        <v>8.8920847058942876</v>
      </c>
      <c r="C83" s="126">
        <v>52.589144072692257</v>
      </c>
      <c r="D83" s="147">
        <v>0.82199999999999995</v>
      </c>
      <c r="E83" s="126">
        <v>43.228276427753038</v>
      </c>
      <c r="F83" s="126">
        <f t="shared" ref="F83:AD83" si="80">IF(F$2&lt;$B83,$E83,IF((($B83-F$2+1)&gt;0),($B83-F$2+1)*E83,0))</f>
        <v>43.228276427753038</v>
      </c>
      <c r="G83" s="126">
        <f t="shared" si="80"/>
        <v>43.228276427753038</v>
      </c>
      <c r="H83" s="126">
        <f t="shared" si="80"/>
        <v>43.228276427753038</v>
      </c>
      <c r="I83" s="126">
        <f t="shared" si="80"/>
        <v>43.228276427753038</v>
      </c>
      <c r="J83" s="126">
        <f t="shared" si="80"/>
        <v>43.228276427753038</v>
      </c>
      <c r="K83" s="126">
        <f t="shared" si="80"/>
        <v>43.228276427753038</v>
      </c>
      <c r="L83" s="126">
        <f t="shared" si="80"/>
        <v>43.228276427753038</v>
      </c>
      <c r="M83" s="126">
        <f t="shared" si="80"/>
        <v>43.228276427753038</v>
      </c>
      <c r="N83" s="126">
        <f t="shared" si="80"/>
        <v>38.563284263369034</v>
      </c>
      <c r="O83" s="126">
        <f t="shared" si="80"/>
        <v>0</v>
      </c>
      <c r="P83" s="126">
        <f t="shared" si="80"/>
        <v>0</v>
      </c>
      <c r="Q83" s="126">
        <f t="shared" si="80"/>
        <v>0</v>
      </c>
      <c r="R83" s="126">
        <f t="shared" si="80"/>
        <v>0</v>
      </c>
      <c r="S83" s="126">
        <f t="shared" si="80"/>
        <v>0</v>
      </c>
      <c r="T83" s="126">
        <f t="shared" si="80"/>
        <v>0</v>
      </c>
      <c r="U83" s="126">
        <f t="shared" si="80"/>
        <v>0</v>
      </c>
      <c r="V83" s="126">
        <f t="shared" si="80"/>
        <v>0</v>
      </c>
      <c r="W83" s="126">
        <f t="shared" si="80"/>
        <v>0</v>
      </c>
      <c r="X83" s="126">
        <f t="shared" si="80"/>
        <v>0</v>
      </c>
      <c r="Y83" s="126">
        <f t="shared" si="80"/>
        <v>0</v>
      </c>
      <c r="Z83" s="126">
        <f t="shared" si="80"/>
        <v>0</v>
      </c>
      <c r="AA83" s="126">
        <f t="shared" si="80"/>
        <v>0</v>
      </c>
      <c r="AB83" s="126">
        <f t="shared" si="80"/>
        <v>0</v>
      </c>
      <c r="AC83" s="126">
        <f t="shared" si="80"/>
        <v>0</v>
      </c>
      <c r="AD83" s="126">
        <f t="shared" si="80"/>
        <v>0</v>
      </c>
      <c r="AE83" s="75">
        <f t="shared" si="66"/>
        <v>384.38949568539334</v>
      </c>
    </row>
    <row r="84" spans="1:31" x14ac:dyDescent="0.3">
      <c r="A84" s="73">
        <v>900966</v>
      </c>
      <c r="B84" s="74">
        <v>16.672658823551789</v>
      </c>
      <c r="C84" s="126">
        <v>302.21435837025768</v>
      </c>
      <c r="D84" s="147">
        <v>0.82199999999999984</v>
      </c>
      <c r="E84" s="126">
        <v>248.4202025803518</v>
      </c>
      <c r="F84" s="126">
        <f t="shared" ref="F84:AD84" si="81">IF(F$2&lt;$B84,$E84,IF((($B84-F$2+1)&gt;0),($B84-F$2+1)*E84,0))</f>
        <v>248.4202025803518</v>
      </c>
      <c r="G84" s="126">
        <f t="shared" si="81"/>
        <v>248.4202025803518</v>
      </c>
      <c r="H84" s="126">
        <f t="shared" si="81"/>
        <v>248.4202025803518</v>
      </c>
      <c r="I84" s="126">
        <f t="shared" si="81"/>
        <v>248.4202025803518</v>
      </c>
      <c r="J84" s="126">
        <f t="shared" si="81"/>
        <v>248.4202025803518</v>
      </c>
      <c r="K84" s="126">
        <f t="shared" si="81"/>
        <v>248.4202025803518</v>
      </c>
      <c r="L84" s="126">
        <f t="shared" si="81"/>
        <v>248.4202025803518</v>
      </c>
      <c r="M84" s="126">
        <f t="shared" si="81"/>
        <v>248.4202025803518</v>
      </c>
      <c r="N84" s="126">
        <f t="shared" si="81"/>
        <v>248.4202025803518</v>
      </c>
      <c r="O84" s="126">
        <f t="shared" si="81"/>
        <v>248.4202025803518</v>
      </c>
      <c r="P84" s="126">
        <f t="shared" si="81"/>
        <v>248.4202025803518</v>
      </c>
      <c r="Q84" s="126">
        <f t="shared" si="81"/>
        <v>248.4202025803518</v>
      </c>
      <c r="R84" s="126">
        <f t="shared" si="81"/>
        <v>248.4202025803518</v>
      </c>
      <c r="S84" s="126">
        <f t="shared" si="81"/>
        <v>248.4202025803518</v>
      </c>
      <c r="T84" s="126">
        <f t="shared" si="81"/>
        <v>248.4202025803518</v>
      </c>
      <c r="U84" s="126">
        <f t="shared" si="81"/>
        <v>248.4202025803518</v>
      </c>
      <c r="V84" s="126">
        <f t="shared" si="81"/>
        <v>167.10204121419648</v>
      </c>
      <c r="W84" s="126">
        <f t="shared" si="81"/>
        <v>0</v>
      </c>
      <c r="X84" s="126">
        <f t="shared" si="81"/>
        <v>0</v>
      </c>
      <c r="Y84" s="126">
        <f t="shared" si="81"/>
        <v>0</v>
      </c>
      <c r="Z84" s="126">
        <f t="shared" si="81"/>
        <v>0</v>
      </c>
      <c r="AA84" s="126">
        <f t="shared" si="81"/>
        <v>0</v>
      </c>
      <c r="AB84" s="126">
        <f t="shared" si="81"/>
        <v>0</v>
      </c>
      <c r="AC84" s="126">
        <f t="shared" si="81"/>
        <v>0</v>
      </c>
      <c r="AD84" s="126">
        <f t="shared" si="81"/>
        <v>0</v>
      </c>
      <c r="AE84" s="75">
        <f t="shared" si="66"/>
        <v>4141.8252824998262</v>
      </c>
    </row>
    <row r="85" spans="1:31" x14ac:dyDescent="0.3">
      <c r="A85" s="73">
        <v>1000078</v>
      </c>
      <c r="B85" s="74">
        <v>12.430235347021895</v>
      </c>
      <c r="C85" s="126">
        <v>26.71520021370279</v>
      </c>
      <c r="D85" s="147">
        <v>0.82200000000000006</v>
      </c>
      <c r="E85" s="126">
        <v>21.959894575663689</v>
      </c>
      <c r="F85" s="126">
        <f t="shared" ref="F85:AD85" si="82">IF(F$2&lt;$B85,$E85,IF((($B85-F$2+1)&gt;0),($B85-F$2+1)*E85,0))</f>
        <v>21.959894575663689</v>
      </c>
      <c r="G85" s="126">
        <f t="shared" si="82"/>
        <v>21.959894575663689</v>
      </c>
      <c r="H85" s="126">
        <f t="shared" si="82"/>
        <v>21.959894575663689</v>
      </c>
      <c r="I85" s="126">
        <f t="shared" si="82"/>
        <v>21.959894575663689</v>
      </c>
      <c r="J85" s="126">
        <f t="shared" si="82"/>
        <v>21.959894575663689</v>
      </c>
      <c r="K85" s="126">
        <f t="shared" si="82"/>
        <v>21.959894575663689</v>
      </c>
      <c r="L85" s="126">
        <f t="shared" si="82"/>
        <v>21.959894575663689</v>
      </c>
      <c r="M85" s="126">
        <f t="shared" si="82"/>
        <v>21.959894575663689</v>
      </c>
      <c r="N85" s="126">
        <f t="shared" si="82"/>
        <v>21.959894575663689</v>
      </c>
      <c r="O85" s="126">
        <f t="shared" si="82"/>
        <v>21.959894575663689</v>
      </c>
      <c r="P85" s="126">
        <f t="shared" si="82"/>
        <v>21.959894575663689</v>
      </c>
      <c r="Q85" s="126">
        <f t="shared" si="82"/>
        <v>21.959894575663689</v>
      </c>
      <c r="R85" s="126">
        <f t="shared" si="82"/>
        <v>9.4479228633249051</v>
      </c>
      <c r="S85" s="126">
        <f t="shared" si="82"/>
        <v>0</v>
      </c>
      <c r="T85" s="126">
        <f t="shared" si="82"/>
        <v>0</v>
      </c>
      <c r="U85" s="126">
        <f t="shared" si="82"/>
        <v>0</v>
      </c>
      <c r="V85" s="126">
        <f t="shared" si="82"/>
        <v>0</v>
      </c>
      <c r="W85" s="126">
        <f t="shared" si="82"/>
        <v>0</v>
      </c>
      <c r="X85" s="126">
        <f t="shared" si="82"/>
        <v>0</v>
      </c>
      <c r="Y85" s="126">
        <f t="shared" si="82"/>
        <v>0</v>
      </c>
      <c r="Z85" s="126">
        <f t="shared" si="82"/>
        <v>0</v>
      </c>
      <c r="AA85" s="126">
        <f t="shared" si="82"/>
        <v>0</v>
      </c>
      <c r="AB85" s="126">
        <f t="shared" si="82"/>
        <v>0</v>
      </c>
      <c r="AC85" s="126">
        <f t="shared" si="82"/>
        <v>0</v>
      </c>
      <c r="AD85" s="126">
        <f t="shared" si="82"/>
        <v>0</v>
      </c>
      <c r="AE85" s="75">
        <f t="shared" si="66"/>
        <v>272.96665777128919</v>
      </c>
    </row>
    <row r="86" spans="1:31" x14ac:dyDescent="0.3">
      <c r="A86" s="73">
        <v>1800104</v>
      </c>
      <c r="B86" s="74">
        <v>13.792419910155646</v>
      </c>
      <c r="C86" s="126">
        <v>179.46358458017667</v>
      </c>
      <c r="D86" s="147">
        <v>0.82200000000000006</v>
      </c>
      <c r="E86" s="126">
        <v>147.51906652490524</v>
      </c>
      <c r="F86" s="126">
        <f t="shared" ref="F86:AD86" si="83">IF(F$2&lt;$B86,$E86,IF((($B86-F$2+1)&gt;0),($B86-F$2+1)*E86,0))</f>
        <v>147.51906652490524</v>
      </c>
      <c r="G86" s="126">
        <f t="shared" si="83"/>
        <v>147.51906652490524</v>
      </c>
      <c r="H86" s="126">
        <f t="shared" si="83"/>
        <v>147.51906652490524</v>
      </c>
      <c r="I86" s="126">
        <f t="shared" si="83"/>
        <v>147.51906652490524</v>
      </c>
      <c r="J86" s="126">
        <f t="shared" si="83"/>
        <v>147.51906652490524</v>
      </c>
      <c r="K86" s="126">
        <f t="shared" si="83"/>
        <v>147.51906652490524</v>
      </c>
      <c r="L86" s="126">
        <f t="shared" si="83"/>
        <v>147.51906652490524</v>
      </c>
      <c r="M86" s="126">
        <f t="shared" si="83"/>
        <v>147.51906652490524</v>
      </c>
      <c r="N86" s="126">
        <f t="shared" si="83"/>
        <v>147.51906652490524</v>
      </c>
      <c r="O86" s="126">
        <f t="shared" si="83"/>
        <v>147.51906652490524</v>
      </c>
      <c r="P86" s="126">
        <f t="shared" si="83"/>
        <v>147.51906652490524</v>
      </c>
      <c r="Q86" s="126">
        <f t="shared" si="83"/>
        <v>147.51906652490524</v>
      </c>
      <c r="R86" s="126">
        <f t="shared" si="83"/>
        <v>147.51906652490524</v>
      </c>
      <c r="S86" s="126">
        <f t="shared" si="83"/>
        <v>116.89704544191014</v>
      </c>
      <c r="T86" s="126">
        <f t="shared" si="83"/>
        <v>0</v>
      </c>
      <c r="U86" s="126">
        <f t="shared" si="83"/>
        <v>0</v>
      </c>
      <c r="V86" s="126">
        <f t="shared" si="83"/>
        <v>0</v>
      </c>
      <c r="W86" s="126">
        <f t="shared" si="83"/>
        <v>0</v>
      </c>
      <c r="X86" s="126">
        <f t="shared" si="83"/>
        <v>0</v>
      </c>
      <c r="Y86" s="126">
        <f t="shared" si="83"/>
        <v>0</v>
      </c>
      <c r="Z86" s="126">
        <f t="shared" si="83"/>
        <v>0</v>
      </c>
      <c r="AA86" s="126">
        <f t="shared" si="83"/>
        <v>0</v>
      </c>
      <c r="AB86" s="126">
        <f t="shared" si="83"/>
        <v>0</v>
      </c>
      <c r="AC86" s="126">
        <f t="shared" si="83"/>
        <v>0</v>
      </c>
      <c r="AD86" s="126">
        <f t="shared" si="83"/>
        <v>0</v>
      </c>
      <c r="AE86" s="75">
        <f t="shared" si="66"/>
        <v>2034.6449102656779</v>
      </c>
    </row>
    <row r="87" spans="1:31" x14ac:dyDescent="0.3">
      <c r="A87" s="73">
        <v>1000050</v>
      </c>
      <c r="B87" s="74">
        <v>15.561148235315002</v>
      </c>
      <c r="C87" s="126">
        <v>73.071341539021219</v>
      </c>
      <c r="D87" s="147">
        <v>0.82199999999999995</v>
      </c>
      <c r="E87" s="126">
        <v>60.064642745075432</v>
      </c>
      <c r="F87" s="126">
        <f t="shared" ref="F87:AD87" si="84">IF(F$2&lt;$B87,$E87,IF((($B87-F$2+1)&gt;0),($B87-F$2+1)*E87,0))</f>
        <v>60.064642745075432</v>
      </c>
      <c r="G87" s="126">
        <f t="shared" si="84"/>
        <v>60.064642745075432</v>
      </c>
      <c r="H87" s="126">
        <f t="shared" si="84"/>
        <v>60.064642745075432</v>
      </c>
      <c r="I87" s="126">
        <f t="shared" si="84"/>
        <v>60.064642745075432</v>
      </c>
      <c r="J87" s="126">
        <f t="shared" si="84"/>
        <v>60.064642745075432</v>
      </c>
      <c r="K87" s="126">
        <f t="shared" si="84"/>
        <v>60.064642745075432</v>
      </c>
      <c r="L87" s="126">
        <f t="shared" si="84"/>
        <v>60.064642745075432</v>
      </c>
      <c r="M87" s="126">
        <f t="shared" si="84"/>
        <v>60.064642745075432</v>
      </c>
      <c r="N87" s="126">
        <f t="shared" si="84"/>
        <v>60.064642745075432</v>
      </c>
      <c r="O87" s="126">
        <f t="shared" si="84"/>
        <v>60.064642745075432</v>
      </c>
      <c r="P87" s="126">
        <f t="shared" si="84"/>
        <v>60.064642745075432</v>
      </c>
      <c r="Q87" s="126">
        <f t="shared" si="84"/>
        <v>60.064642745075432</v>
      </c>
      <c r="R87" s="126">
        <f t="shared" si="84"/>
        <v>60.064642745075432</v>
      </c>
      <c r="S87" s="126">
        <f t="shared" si="84"/>
        <v>60.064642745075432</v>
      </c>
      <c r="T87" s="126">
        <f t="shared" si="84"/>
        <v>60.064642745075432</v>
      </c>
      <c r="U87" s="126">
        <f t="shared" si="84"/>
        <v>33.705168281225134</v>
      </c>
      <c r="V87" s="126">
        <f t="shared" si="84"/>
        <v>0</v>
      </c>
      <c r="W87" s="126">
        <f t="shared" si="84"/>
        <v>0</v>
      </c>
      <c r="X87" s="126">
        <f t="shared" si="84"/>
        <v>0</v>
      </c>
      <c r="Y87" s="126">
        <f t="shared" si="84"/>
        <v>0</v>
      </c>
      <c r="Z87" s="126">
        <f t="shared" si="84"/>
        <v>0</v>
      </c>
      <c r="AA87" s="126">
        <f t="shared" si="84"/>
        <v>0</v>
      </c>
      <c r="AB87" s="126">
        <f t="shared" si="84"/>
        <v>0</v>
      </c>
      <c r="AC87" s="126">
        <f t="shared" si="84"/>
        <v>0</v>
      </c>
      <c r="AD87" s="126">
        <f t="shared" si="84"/>
        <v>0</v>
      </c>
      <c r="AE87" s="75">
        <f t="shared" si="66"/>
        <v>934.67480945735645</v>
      </c>
    </row>
    <row r="88" spans="1:31" x14ac:dyDescent="0.3">
      <c r="A88" s="73">
        <v>1800570</v>
      </c>
      <c r="B88" s="74">
        <v>13.318109300380602</v>
      </c>
      <c r="C88" s="126">
        <v>322.07017987974848</v>
      </c>
      <c r="D88" s="147">
        <v>0.82199999999999995</v>
      </c>
      <c r="E88" s="126">
        <v>264.74168786115325</v>
      </c>
      <c r="F88" s="126">
        <f t="shared" ref="F88:AD88" si="85">IF(F$2&lt;$B88,$E88,IF((($B88-F$2+1)&gt;0),($B88-F$2+1)*E88,0))</f>
        <v>264.74168786115325</v>
      </c>
      <c r="G88" s="126">
        <f t="shared" si="85"/>
        <v>264.74168786115325</v>
      </c>
      <c r="H88" s="126">
        <f t="shared" si="85"/>
        <v>264.74168786115325</v>
      </c>
      <c r="I88" s="126">
        <f t="shared" si="85"/>
        <v>264.74168786115325</v>
      </c>
      <c r="J88" s="126">
        <f t="shared" si="85"/>
        <v>264.74168786115325</v>
      </c>
      <c r="K88" s="126">
        <f t="shared" si="85"/>
        <v>264.74168786115325</v>
      </c>
      <c r="L88" s="126">
        <f t="shared" si="85"/>
        <v>264.74168786115325</v>
      </c>
      <c r="M88" s="126">
        <f t="shared" si="85"/>
        <v>264.74168786115325</v>
      </c>
      <c r="N88" s="126">
        <f t="shared" si="85"/>
        <v>264.74168786115325</v>
      </c>
      <c r="O88" s="126">
        <f t="shared" si="85"/>
        <v>264.74168786115325</v>
      </c>
      <c r="P88" s="126">
        <f t="shared" si="85"/>
        <v>264.74168786115325</v>
      </c>
      <c r="Q88" s="126">
        <f t="shared" si="85"/>
        <v>264.74168786115325</v>
      </c>
      <c r="R88" s="126">
        <f t="shared" si="85"/>
        <v>264.74168786115325</v>
      </c>
      <c r="S88" s="126">
        <f t="shared" si="85"/>
        <v>84.216793107091149</v>
      </c>
      <c r="T88" s="126">
        <f t="shared" si="85"/>
        <v>0</v>
      </c>
      <c r="U88" s="126">
        <f t="shared" si="85"/>
        <v>0</v>
      </c>
      <c r="V88" s="126">
        <f t="shared" si="85"/>
        <v>0</v>
      </c>
      <c r="W88" s="126">
        <f t="shared" si="85"/>
        <v>0</v>
      </c>
      <c r="X88" s="126">
        <f t="shared" si="85"/>
        <v>0</v>
      </c>
      <c r="Y88" s="126">
        <f t="shared" si="85"/>
        <v>0</v>
      </c>
      <c r="Z88" s="126">
        <f t="shared" si="85"/>
        <v>0</v>
      </c>
      <c r="AA88" s="126">
        <f t="shared" si="85"/>
        <v>0</v>
      </c>
      <c r="AB88" s="126">
        <f t="shared" si="85"/>
        <v>0</v>
      </c>
      <c r="AC88" s="126">
        <f t="shared" si="85"/>
        <v>0</v>
      </c>
      <c r="AD88" s="126">
        <f t="shared" si="85"/>
        <v>0</v>
      </c>
      <c r="AE88" s="75">
        <f t="shared" si="66"/>
        <v>3525.8587353020844</v>
      </c>
    </row>
    <row r="89" spans="1:31" x14ac:dyDescent="0.3">
      <c r="A89" s="73">
        <v>1801028</v>
      </c>
      <c r="B89" s="74">
        <v>8.7011647429153278</v>
      </c>
      <c r="C89" s="126">
        <v>37.723727905055696</v>
      </c>
      <c r="D89" s="147">
        <v>0.82200000000000006</v>
      </c>
      <c r="E89" s="126">
        <v>31.00890433795578</v>
      </c>
      <c r="F89" s="126">
        <f t="shared" ref="F89:AD89" si="86">IF(F$2&lt;$B89,$E89,IF((($B89-F$2+1)&gt;0),($B89-F$2+1)*E89,0))</f>
        <v>31.00890433795578</v>
      </c>
      <c r="G89" s="126">
        <f t="shared" si="86"/>
        <v>31.00890433795578</v>
      </c>
      <c r="H89" s="126">
        <f t="shared" si="86"/>
        <v>31.00890433795578</v>
      </c>
      <c r="I89" s="126">
        <f t="shared" si="86"/>
        <v>31.00890433795578</v>
      </c>
      <c r="J89" s="126">
        <f t="shared" si="86"/>
        <v>31.00890433795578</v>
      </c>
      <c r="K89" s="126">
        <f t="shared" si="86"/>
        <v>31.00890433795578</v>
      </c>
      <c r="L89" s="126">
        <f t="shared" si="86"/>
        <v>31.00890433795578</v>
      </c>
      <c r="M89" s="126">
        <f t="shared" si="86"/>
        <v>31.00890433795578</v>
      </c>
      <c r="N89" s="126">
        <f t="shared" si="86"/>
        <v>21.742350438208756</v>
      </c>
      <c r="O89" s="126">
        <f t="shared" si="86"/>
        <v>0</v>
      </c>
      <c r="P89" s="126">
        <f t="shared" si="86"/>
        <v>0</v>
      </c>
      <c r="Q89" s="126">
        <f t="shared" si="86"/>
        <v>0</v>
      </c>
      <c r="R89" s="126">
        <f t="shared" si="86"/>
        <v>0</v>
      </c>
      <c r="S89" s="126">
        <f t="shared" si="86"/>
        <v>0</v>
      </c>
      <c r="T89" s="126">
        <f t="shared" si="86"/>
        <v>0</v>
      </c>
      <c r="U89" s="126">
        <f t="shared" si="86"/>
        <v>0</v>
      </c>
      <c r="V89" s="126">
        <f t="shared" si="86"/>
        <v>0</v>
      </c>
      <c r="W89" s="126">
        <f t="shared" si="86"/>
        <v>0</v>
      </c>
      <c r="X89" s="126">
        <f t="shared" si="86"/>
        <v>0</v>
      </c>
      <c r="Y89" s="126">
        <f t="shared" si="86"/>
        <v>0</v>
      </c>
      <c r="Z89" s="126">
        <f t="shared" si="86"/>
        <v>0</v>
      </c>
      <c r="AA89" s="126">
        <f t="shared" si="86"/>
        <v>0</v>
      </c>
      <c r="AB89" s="126">
        <f t="shared" si="86"/>
        <v>0</v>
      </c>
      <c r="AC89" s="126">
        <f t="shared" si="86"/>
        <v>0</v>
      </c>
      <c r="AD89" s="126">
        <f t="shared" si="86"/>
        <v>0</v>
      </c>
      <c r="AE89" s="75">
        <f t="shared" si="66"/>
        <v>269.81358514185501</v>
      </c>
    </row>
    <row r="90" spans="1:31" x14ac:dyDescent="0.3">
      <c r="A90" s="73">
        <v>1800069</v>
      </c>
      <c r="B90" s="74">
        <v>5.0697602736782157</v>
      </c>
      <c r="C90" s="126">
        <v>77.056908076195739</v>
      </c>
      <c r="D90" s="147">
        <v>0.82199999999999995</v>
      </c>
      <c r="E90" s="126">
        <v>63.340778438632903</v>
      </c>
      <c r="F90" s="126">
        <f t="shared" ref="F90:AD90" si="87">IF(F$2&lt;$B90,$E90,IF((($B90-F$2+1)&gt;0),($B90-F$2+1)*E90,0))</f>
        <v>63.340778438632903</v>
      </c>
      <c r="G90" s="126">
        <f t="shared" si="87"/>
        <v>63.340778438632903</v>
      </c>
      <c r="H90" s="126">
        <f t="shared" si="87"/>
        <v>63.340778438632903</v>
      </c>
      <c r="I90" s="126">
        <f t="shared" si="87"/>
        <v>63.340778438632903</v>
      </c>
      <c r="J90" s="126">
        <f t="shared" si="87"/>
        <v>63.340778438632903</v>
      </c>
      <c r="K90" s="126">
        <f t="shared" si="87"/>
        <v>4.4186700388702551</v>
      </c>
      <c r="L90" s="126">
        <f t="shared" si="87"/>
        <v>0</v>
      </c>
      <c r="M90" s="126">
        <f t="shared" si="87"/>
        <v>0</v>
      </c>
      <c r="N90" s="126">
        <f t="shared" si="87"/>
        <v>0</v>
      </c>
      <c r="O90" s="126">
        <f t="shared" si="87"/>
        <v>0</v>
      </c>
      <c r="P90" s="126">
        <f t="shared" si="87"/>
        <v>0</v>
      </c>
      <c r="Q90" s="126">
        <f t="shared" si="87"/>
        <v>0</v>
      </c>
      <c r="R90" s="126">
        <f t="shared" si="87"/>
        <v>0</v>
      </c>
      <c r="S90" s="126">
        <f t="shared" si="87"/>
        <v>0</v>
      </c>
      <c r="T90" s="126">
        <f t="shared" si="87"/>
        <v>0</v>
      </c>
      <c r="U90" s="126">
        <f t="shared" si="87"/>
        <v>0</v>
      </c>
      <c r="V90" s="126">
        <f t="shared" si="87"/>
        <v>0</v>
      </c>
      <c r="W90" s="126">
        <f t="shared" si="87"/>
        <v>0</v>
      </c>
      <c r="X90" s="126">
        <f t="shared" si="87"/>
        <v>0</v>
      </c>
      <c r="Y90" s="126">
        <f t="shared" si="87"/>
        <v>0</v>
      </c>
      <c r="Z90" s="126">
        <f t="shared" si="87"/>
        <v>0</v>
      </c>
      <c r="AA90" s="126">
        <f t="shared" si="87"/>
        <v>0</v>
      </c>
      <c r="AB90" s="126">
        <f t="shared" si="87"/>
        <v>0</v>
      </c>
      <c r="AC90" s="126">
        <f t="shared" si="87"/>
        <v>0</v>
      </c>
      <c r="AD90" s="126">
        <f t="shared" si="87"/>
        <v>0</v>
      </c>
      <c r="AE90" s="75">
        <f t="shared" si="66"/>
        <v>321.12256223203474</v>
      </c>
    </row>
    <row r="91" spans="1:31" x14ac:dyDescent="0.3">
      <c r="A91" s="73">
        <v>1800007</v>
      </c>
      <c r="B91" s="74">
        <v>15.914330665564206</v>
      </c>
      <c r="C91" s="126">
        <v>133.29361329942174</v>
      </c>
      <c r="D91" s="147">
        <v>0.82199999999999995</v>
      </c>
      <c r="E91" s="126">
        <v>109.56735013212466</v>
      </c>
      <c r="F91" s="126">
        <f t="shared" ref="F91:AD91" si="88">IF(F$2&lt;$B91,$E91,IF((($B91-F$2+1)&gt;0),($B91-F$2+1)*E91,0))</f>
        <v>109.56735013212466</v>
      </c>
      <c r="G91" s="126">
        <f t="shared" si="88"/>
        <v>109.56735013212466</v>
      </c>
      <c r="H91" s="126">
        <f t="shared" si="88"/>
        <v>109.56735013212466</v>
      </c>
      <c r="I91" s="126">
        <f t="shared" si="88"/>
        <v>109.56735013212466</v>
      </c>
      <c r="J91" s="126">
        <f t="shared" si="88"/>
        <v>109.56735013212466</v>
      </c>
      <c r="K91" s="126">
        <f t="shared" si="88"/>
        <v>109.56735013212466</v>
      </c>
      <c r="L91" s="126">
        <f t="shared" si="88"/>
        <v>109.56735013212466</v>
      </c>
      <c r="M91" s="126">
        <f t="shared" si="88"/>
        <v>109.56735013212466</v>
      </c>
      <c r="N91" s="126">
        <f t="shared" si="88"/>
        <v>109.56735013212466</v>
      </c>
      <c r="O91" s="126">
        <f t="shared" si="88"/>
        <v>109.56735013212466</v>
      </c>
      <c r="P91" s="126">
        <f t="shared" si="88"/>
        <v>109.56735013212466</v>
      </c>
      <c r="Q91" s="126">
        <f t="shared" si="88"/>
        <v>109.56735013212466</v>
      </c>
      <c r="R91" s="126">
        <f t="shared" si="88"/>
        <v>109.56735013212466</v>
      </c>
      <c r="S91" s="126">
        <f t="shared" si="88"/>
        <v>109.56735013212466</v>
      </c>
      <c r="T91" s="126">
        <f t="shared" si="88"/>
        <v>109.56735013212466</v>
      </c>
      <c r="U91" s="126">
        <f t="shared" si="88"/>
        <v>100.18078817041194</v>
      </c>
      <c r="V91" s="126">
        <f t="shared" si="88"/>
        <v>0</v>
      </c>
      <c r="W91" s="126">
        <f t="shared" si="88"/>
        <v>0</v>
      </c>
      <c r="X91" s="126">
        <f t="shared" si="88"/>
        <v>0</v>
      </c>
      <c r="Y91" s="126">
        <f t="shared" si="88"/>
        <v>0</v>
      </c>
      <c r="Z91" s="126">
        <f t="shared" si="88"/>
        <v>0</v>
      </c>
      <c r="AA91" s="126">
        <f t="shared" si="88"/>
        <v>0</v>
      </c>
      <c r="AB91" s="126">
        <f t="shared" si="88"/>
        <v>0</v>
      </c>
      <c r="AC91" s="126">
        <f t="shared" si="88"/>
        <v>0</v>
      </c>
      <c r="AD91" s="126">
        <f t="shared" si="88"/>
        <v>0</v>
      </c>
      <c r="AE91" s="75">
        <f t="shared" si="66"/>
        <v>1743.6910401522812</v>
      </c>
    </row>
    <row r="92" spans="1:31" x14ac:dyDescent="0.3">
      <c r="A92" s="73">
        <v>1801091</v>
      </c>
      <c r="B92" s="74">
        <v>11.542361393663189</v>
      </c>
      <c r="C92" s="126">
        <v>37.009404283441825</v>
      </c>
      <c r="D92" s="147">
        <v>0.82199999999999984</v>
      </c>
      <c r="E92" s="126">
        <v>30.421730320989177</v>
      </c>
      <c r="F92" s="126">
        <f t="shared" ref="F92:AD92" si="89">IF(F$2&lt;$B92,$E92,IF((($B92-F$2+1)&gt;0),($B92-F$2+1)*E92,0))</f>
        <v>30.421730320989177</v>
      </c>
      <c r="G92" s="126">
        <f t="shared" si="89"/>
        <v>30.421730320989177</v>
      </c>
      <c r="H92" s="126">
        <f t="shared" si="89"/>
        <v>30.421730320989177</v>
      </c>
      <c r="I92" s="126">
        <f t="shared" si="89"/>
        <v>30.421730320989177</v>
      </c>
      <c r="J92" s="126">
        <f t="shared" si="89"/>
        <v>30.421730320989177</v>
      </c>
      <c r="K92" s="126">
        <f t="shared" si="89"/>
        <v>30.421730320989177</v>
      </c>
      <c r="L92" s="126">
        <f t="shared" si="89"/>
        <v>30.421730320989177</v>
      </c>
      <c r="M92" s="126">
        <f t="shared" si="89"/>
        <v>30.421730320989177</v>
      </c>
      <c r="N92" s="126">
        <f t="shared" si="89"/>
        <v>30.421730320989177</v>
      </c>
      <c r="O92" s="126">
        <f t="shared" si="89"/>
        <v>30.421730320989177</v>
      </c>
      <c r="P92" s="126">
        <f t="shared" si="89"/>
        <v>30.421730320989177</v>
      </c>
      <c r="Q92" s="126">
        <f t="shared" si="89"/>
        <v>16.499572054537378</v>
      </c>
      <c r="R92" s="126">
        <f t="shared" si="89"/>
        <v>0</v>
      </c>
      <c r="S92" s="126">
        <f t="shared" si="89"/>
        <v>0</v>
      </c>
      <c r="T92" s="126">
        <f t="shared" si="89"/>
        <v>0</v>
      </c>
      <c r="U92" s="126">
        <f t="shared" si="89"/>
        <v>0</v>
      </c>
      <c r="V92" s="126">
        <f t="shared" si="89"/>
        <v>0</v>
      </c>
      <c r="W92" s="126">
        <f t="shared" si="89"/>
        <v>0</v>
      </c>
      <c r="X92" s="126">
        <f t="shared" si="89"/>
        <v>0</v>
      </c>
      <c r="Y92" s="126">
        <f t="shared" si="89"/>
        <v>0</v>
      </c>
      <c r="Z92" s="126">
        <f t="shared" si="89"/>
        <v>0</v>
      </c>
      <c r="AA92" s="126">
        <f t="shared" si="89"/>
        <v>0</v>
      </c>
      <c r="AB92" s="126">
        <f t="shared" si="89"/>
        <v>0</v>
      </c>
      <c r="AC92" s="126">
        <f t="shared" si="89"/>
        <v>0</v>
      </c>
      <c r="AD92" s="126">
        <f t="shared" si="89"/>
        <v>0</v>
      </c>
      <c r="AE92" s="75">
        <f t="shared" si="66"/>
        <v>351.13860558541836</v>
      </c>
    </row>
    <row r="93" spans="1:31" x14ac:dyDescent="0.3">
      <c r="A93" s="73">
        <v>1801117</v>
      </c>
      <c r="B93" s="74">
        <v>8.8787395335870674</v>
      </c>
      <c r="C93" s="126">
        <v>114.35621146686191</v>
      </c>
      <c r="D93" s="147">
        <v>0.82200000000000006</v>
      </c>
      <c r="E93" s="126">
        <v>94.00080582576048</v>
      </c>
      <c r="F93" s="126">
        <f t="shared" ref="F93:AD93" si="90">IF(F$2&lt;$B93,$E93,IF((($B93-F$2+1)&gt;0),($B93-F$2+1)*E93,0))</f>
        <v>94.00080582576048</v>
      </c>
      <c r="G93" s="126">
        <f t="shared" si="90"/>
        <v>94.00080582576048</v>
      </c>
      <c r="H93" s="126">
        <f t="shared" si="90"/>
        <v>94.00080582576048</v>
      </c>
      <c r="I93" s="126">
        <f t="shared" si="90"/>
        <v>94.00080582576048</v>
      </c>
      <c r="J93" s="126">
        <f t="shared" si="90"/>
        <v>94.00080582576048</v>
      </c>
      <c r="K93" s="126">
        <f t="shared" si="90"/>
        <v>94.00080582576048</v>
      </c>
      <c r="L93" s="126">
        <f t="shared" si="90"/>
        <v>94.00080582576048</v>
      </c>
      <c r="M93" s="126">
        <f t="shared" si="90"/>
        <v>94.00080582576048</v>
      </c>
      <c r="N93" s="126">
        <f t="shared" si="90"/>
        <v>82.602224268137249</v>
      </c>
      <c r="O93" s="126">
        <f t="shared" si="90"/>
        <v>0</v>
      </c>
      <c r="P93" s="126">
        <f t="shared" si="90"/>
        <v>0</v>
      </c>
      <c r="Q93" s="126">
        <f t="shared" si="90"/>
        <v>0</v>
      </c>
      <c r="R93" s="126">
        <f t="shared" si="90"/>
        <v>0</v>
      </c>
      <c r="S93" s="126">
        <f t="shared" si="90"/>
        <v>0</v>
      </c>
      <c r="T93" s="126">
        <f t="shared" si="90"/>
        <v>0</v>
      </c>
      <c r="U93" s="126">
        <f t="shared" si="90"/>
        <v>0</v>
      </c>
      <c r="V93" s="126">
        <f t="shared" si="90"/>
        <v>0</v>
      </c>
      <c r="W93" s="126">
        <f t="shared" si="90"/>
        <v>0</v>
      </c>
      <c r="X93" s="126">
        <f t="shared" si="90"/>
        <v>0</v>
      </c>
      <c r="Y93" s="126">
        <f t="shared" si="90"/>
        <v>0</v>
      </c>
      <c r="Z93" s="126">
        <f t="shared" si="90"/>
        <v>0</v>
      </c>
      <c r="AA93" s="126">
        <f t="shared" si="90"/>
        <v>0</v>
      </c>
      <c r="AB93" s="126">
        <f t="shared" si="90"/>
        <v>0</v>
      </c>
      <c r="AC93" s="126">
        <f t="shared" si="90"/>
        <v>0</v>
      </c>
      <c r="AD93" s="126">
        <f t="shared" si="90"/>
        <v>0</v>
      </c>
      <c r="AE93" s="75">
        <f t="shared" si="66"/>
        <v>834.60867087422105</v>
      </c>
    </row>
    <row r="94" spans="1:31" x14ac:dyDescent="0.3">
      <c r="A94" s="73">
        <v>800448</v>
      </c>
      <c r="B94" s="74">
        <v>13.318109300380602</v>
      </c>
      <c r="C94" s="126">
        <v>56.020288598496059</v>
      </c>
      <c r="D94" s="147">
        <v>0.82199999999999984</v>
      </c>
      <c r="E94" s="126">
        <v>46.048677227963758</v>
      </c>
      <c r="F94" s="126">
        <f t="shared" ref="F94:AD94" si="91">IF(F$2&lt;$B94,$E94,IF((($B94-F$2+1)&gt;0),($B94-F$2+1)*E94,0))</f>
        <v>46.048677227963758</v>
      </c>
      <c r="G94" s="126">
        <f t="shared" si="91"/>
        <v>46.048677227963758</v>
      </c>
      <c r="H94" s="126">
        <f t="shared" si="91"/>
        <v>46.048677227963758</v>
      </c>
      <c r="I94" s="126">
        <f t="shared" si="91"/>
        <v>46.048677227963758</v>
      </c>
      <c r="J94" s="126">
        <f t="shared" si="91"/>
        <v>46.048677227963758</v>
      </c>
      <c r="K94" s="126">
        <f t="shared" si="91"/>
        <v>46.048677227963758</v>
      </c>
      <c r="L94" s="126">
        <f t="shared" si="91"/>
        <v>46.048677227963758</v>
      </c>
      <c r="M94" s="126">
        <f t="shared" si="91"/>
        <v>46.048677227963758</v>
      </c>
      <c r="N94" s="126">
        <f t="shared" si="91"/>
        <v>46.048677227963758</v>
      </c>
      <c r="O94" s="126">
        <f t="shared" si="91"/>
        <v>46.048677227963758</v>
      </c>
      <c r="P94" s="126">
        <f t="shared" si="91"/>
        <v>46.048677227963758</v>
      </c>
      <c r="Q94" s="126">
        <f t="shared" si="91"/>
        <v>46.048677227963758</v>
      </c>
      <c r="R94" s="126">
        <f t="shared" si="91"/>
        <v>46.048677227963758</v>
      </c>
      <c r="S94" s="126">
        <f t="shared" si="91"/>
        <v>14.648512496439707</v>
      </c>
      <c r="T94" s="126">
        <f t="shared" si="91"/>
        <v>0</v>
      </c>
      <c r="U94" s="126">
        <f t="shared" si="91"/>
        <v>0</v>
      </c>
      <c r="V94" s="126">
        <f t="shared" si="91"/>
        <v>0</v>
      </c>
      <c r="W94" s="126">
        <f t="shared" si="91"/>
        <v>0</v>
      </c>
      <c r="X94" s="126">
        <f t="shared" si="91"/>
        <v>0</v>
      </c>
      <c r="Y94" s="126">
        <f t="shared" si="91"/>
        <v>0</v>
      </c>
      <c r="Z94" s="126">
        <f t="shared" si="91"/>
        <v>0</v>
      </c>
      <c r="AA94" s="126">
        <f t="shared" si="91"/>
        <v>0</v>
      </c>
      <c r="AB94" s="126">
        <f t="shared" si="91"/>
        <v>0</v>
      </c>
      <c r="AC94" s="126">
        <f t="shared" si="91"/>
        <v>0</v>
      </c>
      <c r="AD94" s="126">
        <f t="shared" si="91"/>
        <v>0</v>
      </c>
      <c r="AE94" s="75">
        <f t="shared" si="66"/>
        <v>613.28131645996848</v>
      </c>
    </row>
    <row r="95" spans="1:31" x14ac:dyDescent="0.3">
      <c r="A95" s="73">
        <v>1000079</v>
      </c>
      <c r="B95" s="74">
        <v>12.430235347021895</v>
      </c>
      <c r="C95" s="126">
        <v>28.918918690597618</v>
      </c>
      <c r="D95" s="147">
        <v>0.82199999999999984</v>
      </c>
      <c r="E95" s="126">
        <v>23.771351163671238</v>
      </c>
      <c r="F95" s="126">
        <f t="shared" ref="F95:AD95" si="92">IF(F$2&lt;$B95,$E95,IF((($B95-F$2+1)&gt;0),($B95-F$2+1)*E95,0))</f>
        <v>23.771351163671238</v>
      </c>
      <c r="G95" s="126">
        <f t="shared" si="92"/>
        <v>23.771351163671238</v>
      </c>
      <c r="H95" s="126">
        <f t="shared" si="92"/>
        <v>23.771351163671238</v>
      </c>
      <c r="I95" s="126">
        <f t="shared" si="92"/>
        <v>23.771351163671238</v>
      </c>
      <c r="J95" s="126">
        <f t="shared" si="92"/>
        <v>23.771351163671238</v>
      </c>
      <c r="K95" s="126">
        <f t="shared" si="92"/>
        <v>23.771351163671238</v>
      </c>
      <c r="L95" s="126">
        <f t="shared" si="92"/>
        <v>23.771351163671238</v>
      </c>
      <c r="M95" s="126">
        <f t="shared" si="92"/>
        <v>23.771351163671238</v>
      </c>
      <c r="N95" s="126">
        <f t="shared" si="92"/>
        <v>23.771351163671238</v>
      </c>
      <c r="O95" s="126">
        <f t="shared" si="92"/>
        <v>23.771351163671238</v>
      </c>
      <c r="P95" s="126">
        <f t="shared" si="92"/>
        <v>23.771351163671238</v>
      </c>
      <c r="Q95" s="126">
        <f t="shared" si="92"/>
        <v>23.771351163671238</v>
      </c>
      <c r="R95" s="126">
        <f t="shared" si="92"/>
        <v>10.227275517081431</v>
      </c>
      <c r="S95" s="126">
        <f t="shared" si="92"/>
        <v>0</v>
      </c>
      <c r="T95" s="126">
        <f t="shared" si="92"/>
        <v>0</v>
      </c>
      <c r="U95" s="126">
        <f t="shared" si="92"/>
        <v>0</v>
      </c>
      <c r="V95" s="126">
        <f t="shared" si="92"/>
        <v>0</v>
      </c>
      <c r="W95" s="126">
        <f t="shared" si="92"/>
        <v>0</v>
      </c>
      <c r="X95" s="126">
        <f t="shared" si="92"/>
        <v>0</v>
      </c>
      <c r="Y95" s="126">
        <f t="shared" si="92"/>
        <v>0</v>
      </c>
      <c r="Z95" s="126">
        <f t="shared" si="92"/>
        <v>0</v>
      </c>
      <c r="AA95" s="126">
        <f t="shared" si="92"/>
        <v>0</v>
      </c>
      <c r="AB95" s="126">
        <f t="shared" si="92"/>
        <v>0</v>
      </c>
      <c r="AC95" s="126">
        <f t="shared" si="92"/>
        <v>0</v>
      </c>
      <c r="AD95" s="126">
        <f t="shared" si="92"/>
        <v>0</v>
      </c>
      <c r="AE95" s="75">
        <f t="shared" si="66"/>
        <v>295.48348948113619</v>
      </c>
    </row>
    <row r="96" spans="1:31" x14ac:dyDescent="0.3">
      <c r="A96" s="73">
        <v>1801253</v>
      </c>
      <c r="B96" s="74">
        <v>13.318109300380602</v>
      </c>
      <c r="C96" s="126">
        <v>504.28210305336768</v>
      </c>
      <c r="D96" s="147">
        <v>0.82200000000000006</v>
      </c>
      <c r="E96" s="126">
        <v>414.51988870986827</v>
      </c>
      <c r="F96" s="126">
        <f t="shared" ref="F96:AD96" si="93">IF(F$2&lt;$B96,$E96,IF((($B96-F$2+1)&gt;0),($B96-F$2+1)*E96,0))</f>
        <v>414.51988870986827</v>
      </c>
      <c r="G96" s="126">
        <f t="shared" si="93"/>
        <v>414.51988870986827</v>
      </c>
      <c r="H96" s="126">
        <f t="shared" si="93"/>
        <v>414.51988870986827</v>
      </c>
      <c r="I96" s="126">
        <f t="shared" si="93"/>
        <v>414.51988870986827</v>
      </c>
      <c r="J96" s="126">
        <f t="shared" si="93"/>
        <v>414.51988870986827</v>
      </c>
      <c r="K96" s="126">
        <f t="shared" si="93"/>
        <v>414.51988870986827</v>
      </c>
      <c r="L96" s="126">
        <f t="shared" si="93"/>
        <v>414.51988870986827</v>
      </c>
      <c r="M96" s="126">
        <f t="shared" si="93"/>
        <v>414.51988870986827</v>
      </c>
      <c r="N96" s="126">
        <f t="shared" si="93"/>
        <v>414.51988870986827</v>
      </c>
      <c r="O96" s="126">
        <f t="shared" si="93"/>
        <v>414.51988870986827</v>
      </c>
      <c r="P96" s="126">
        <f t="shared" si="93"/>
        <v>414.51988870986827</v>
      </c>
      <c r="Q96" s="126">
        <f t="shared" si="93"/>
        <v>414.51988870986827</v>
      </c>
      <c r="R96" s="126">
        <f t="shared" si="93"/>
        <v>414.51988870986827</v>
      </c>
      <c r="S96" s="126">
        <f t="shared" si="93"/>
        <v>131.86263179134116</v>
      </c>
      <c r="T96" s="126">
        <f t="shared" si="93"/>
        <v>0</v>
      </c>
      <c r="U96" s="126">
        <f t="shared" si="93"/>
        <v>0</v>
      </c>
      <c r="V96" s="126">
        <f t="shared" si="93"/>
        <v>0</v>
      </c>
      <c r="W96" s="126">
        <f t="shared" si="93"/>
        <v>0</v>
      </c>
      <c r="X96" s="126">
        <f t="shared" si="93"/>
        <v>0</v>
      </c>
      <c r="Y96" s="126">
        <f t="shared" si="93"/>
        <v>0</v>
      </c>
      <c r="Z96" s="126">
        <f t="shared" si="93"/>
        <v>0</v>
      </c>
      <c r="AA96" s="126">
        <f t="shared" si="93"/>
        <v>0</v>
      </c>
      <c r="AB96" s="126">
        <f t="shared" si="93"/>
        <v>0</v>
      </c>
      <c r="AC96" s="126">
        <f t="shared" si="93"/>
        <v>0</v>
      </c>
      <c r="AD96" s="126">
        <f t="shared" si="93"/>
        <v>0</v>
      </c>
      <c r="AE96" s="75">
        <f t="shared" si="66"/>
        <v>5520.6211850196296</v>
      </c>
    </row>
    <row r="97" spans="1:31" x14ac:dyDescent="0.3">
      <c r="A97" s="73">
        <v>1800241</v>
      </c>
      <c r="B97" s="74">
        <v>10.32593336471974</v>
      </c>
      <c r="C97" s="126">
        <v>17.590400048541483</v>
      </c>
      <c r="D97" s="147">
        <v>0.82199999999999984</v>
      </c>
      <c r="E97" s="126">
        <v>14.4593088399011</v>
      </c>
      <c r="F97" s="126">
        <f t="shared" ref="F97:AD97" si="94">IF(F$2&lt;$B97,$E97,IF((($B97-F$2+1)&gt;0),($B97-F$2+1)*E97,0))</f>
        <v>14.4593088399011</v>
      </c>
      <c r="G97" s="126">
        <f t="shared" si="94"/>
        <v>14.4593088399011</v>
      </c>
      <c r="H97" s="126">
        <f t="shared" si="94"/>
        <v>14.4593088399011</v>
      </c>
      <c r="I97" s="126">
        <f t="shared" si="94"/>
        <v>14.4593088399011</v>
      </c>
      <c r="J97" s="126">
        <f t="shared" si="94"/>
        <v>14.4593088399011</v>
      </c>
      <c r="K97" s="126">
        <f t="shared" si="94"/>
        <v>14.4593088399011</v>
      </c>
      <c r="L97" s="126">
        <f t="shared" si="94"/>
        <v>14.4593088399011</v>
      </c>
      <c r="M97" s="126">
        <f t="shared" si="94"/>
        <v>14.4593088399011</v>
      </c>
      <c r="N97" s="126">
        <f t="shared" si="94"/>
        <v>14.4593088399011</v>
      </c>
      <c r="O97" s="126">
        <f t="shared" si="94"/>
        <v>14.4593088399011</v>
      </c>
      <c r="P97" s="126">
        <f t="shared" si="94"/>
        <v>4.7127711817108429</v>
      </c>
      <c r="Q97" s="126">
        <f t="shared" si="94"/>
        <v>0</v>
      </c>
      <c r="R97" s="126">
        <f t="shared" si="94"/>
        <v>0</v>
      </c>
      <c r="S97" s="126">
        <f t="shared" si="94"/>
        <v>0</v>
      </c>
      <c r="T97" s="126">
        <f t="shared" si="94"/>
        <v>0</v>
      </c>
      <c r="U97" s="126">
        <f t="shared" si="94"/>
        <v>0</v>
      </c>
      <c r="V97" s="126">
        <f t="shared" si="94"/>
        <v>0</v>
      </c>
      <c r="W97" s="126">
        <f t="shared" si="94"/>
        <v>0</v>
      </c>
      <c r="X97" s="126">
        <f t="shared" si="94"/>
        <v>0</v>
      </c>
      <c r="Y97" s="126">
        <f t="shared" si="94"/>
        <v>0</v>
      </c>
      <c r="Z97" s="126">
        <f t="shared" si="94"/>
        <v>0</v>
      </c>
      <c r="AA97" s="126">
        <f t="shared" si="94"/>
        <v>0</v>
      </c>
      <c r="AB97" s="126">
        <f t="shared" si="94"/>
        <v>0</v>
      </c>
      <c r="AC97" s="126">
        <f t="shared" si="94"/>
        <v>0</v>
      </c>
      <c r="AD97" s="126">
        <f t="shared" si="94"/>
        <v>0</v>
      </c>
      <c r="AE97" s="75">
        <f t="shared" si="66"/>
        <v>149.30585958072186</v>
      </c>
    </row>
    <row r="98" spans="1:31" x14ac:dyDescent="0.3">
      <c r="A98" s="73">
        <v>1000655</v>
      </c>
      <c r="B98" s="74">
        <v>11.11510588236786</v>
      </c>
      <c r="C98" s="126">
        <v>223.72884464926608</v>
      </c>
      <c r="D98" s="147">
        <v>0.82199999999999995</v>
      </c>
      <c r="E98" s="126">
        <v>183.90511030169671</v>
      </c>
      <c r="F98" s="126">
        <f t="shared" ref="F98:AD98" si="95">IF(F$2&lt;$B98,$E98,IF((($B98-F$2+1)&gt;0),($B98-F$2+1)*E98,0))</f>
        <v>183.90511030169671</v>
      </c>
      <c r="G98" s="126">
        <f t="shared" si="95"/>
        <v>183.90511030169671</v>
      </c>
      <c r="H98" s="126">
        <f t="shared" si="95"/>
        <v>183.90511030169671</v>
      </c>
      <c r="I98" s="126">
        <f t="shared" si="95"/>
        <v>183.90511030169671</v>
      </c>
      <c r="J98" s="126">
        <f t="shared" si="95"/>
        <v>183.90511030169671</v>
      </c>
      <c r="K98" s="126">
        <f t="shared" si="95"/>
        <v>183.90511030169671</v>
      </c>
      <c r="L98" s="126">
        <f t="shared" si="95"/>
        <v>183.90511030169671</v>
      </c>
      <c r="M98" s="126">
        <f t="shared" si="95"/>
        <v>183.90511030169671</v>
      </c>
      <c r="N98" s="126">
        <f t="shared" si="95"/>
        <v>183.90511030169671</v>
      </c>
      <c r="O98" s="126">
        <f t="shared" si="95"/>
        <v>183.90511030169671</v>
      </c>
      <c r="P98" s="126">
        <f t="shared" si="95"/>
        <v>183.90511030169671</v>
      </c>
      <c r="Q98" s="126">
        <f t="shared" si="95"/>
        <v>21.168559993235483</v>
      </c>
      <c r="R98" s="126">
        <f t="shared" si="95"/>
        <v>0</v>
      </c>
      <c r="S98" s="126">
        <f t="shared" si="95"/>
        <v>0</v>
      </c>
      <c r="T98" s="126">
        <f t="shared" si="95"/>
        <v>0</v>
      </c>
      <c r="U98" s="126">
        <f t="shared" si="95"/>
        <v>0</v>
      </c>
      <c r="V98" s="126">
        <f t="shared" si="95"/>
        <v>0</v>
      </c>
      <c r="W98" s="126">
        <f t="shared" si="95"/>
        <v>0</v>
      </c>
      <c r="X98" s="126">
        <f t="shared" si="95"/>
        <v>0</v>
      </c>
      <c r="Y98" s="126">
        <f t="shared" si="95"/>
        <v>0</v>
      </c>
      <c r="Z98" s="126">
        <f t="shared" si="95"/>
        <v>0</v>
      </c>
      <c r="AA98" s="126">
        <f t="shared" si="95"/>
        <v>0</v>
      </c>
      <c r="AB98" s="126">
        <f t="shared" si="95"/>
        <v>0</v>
      </c>
      <c r="AC98" s="126">
        <f t="shared" si="95"/>
        <v>0</v>
      </c>
      <c r="AD98" s="126">
        <f t="shared" si="95"/>
        <v>0</v>
      </c>
      <c r="AE98" s="75">
        <f t="shared" si="66"/>
        <v>2044.1247733118996</v>
      </c>
    </row>
    <row r="99" spans="1:31" x14ac:dyDescent="0.3">
      <c r="A99" s="73">
        <v>1800691</v>
      </c>
      <c r="B99" s="74">
        <v>10.121763068289258</v>
      </c>
      <c r="C99" s="126">
        <v>10.483456245750965</v>
      </c>
      <c r="D99" s="147">
        <v>0.82199999999999995</v>
      </c>
      <c r="E99" s="126">
        <v>8.6174010340072922</v>
      </c>
      <c r="F99" s="126">
        <f t="shared" ref="F99:AD99" si="96">IF(F$2&lt;$B99,$E99,IF((($B99-F$2+1)&gt;0),($B99-F$2+1)*E99,0))</f>
        <v>8.6174010340072922</v>
      </c>
      <c r="G99" s="126">
        <f t="shared" si="96"/>
        <v>8.6174010340072922</v>
      </c>
      <c r="H99" s="126">
        <f t="shared" si="96"/>
        <v>8.6174010340072922</v>
      </c>
      <c r="I99" s="126">
        <f t="shared" si="96"/>
        <v>8.6174010340072922</v>
      </c>
      <c r="J99" s="126">
        <f t="shared" si="96"/>
        <v>8.6174010340072922</v>
      </c>
      <c r="K99" s="126">
        <f t="shared" si="96"/>
        <v>8.6174010340072922</v>
      </c>
      <c r="L99" s="126">
        <f t="shared" si="96"/>
        <v>8.6174010340072922</v>
      </c>
      <c r="M99" s="126">
        <f t="shared" si="96"/>
        <v>8.6174010340072922</v>
      </c>
      <c r="N99" s="126">
        <f t="shared" si="96"/>
        <v>8.6174010340072922</v>
      </c>
      <c r="O99" s="126">
        <f t="shared" si="96"/>
        <v>8.6174010340072922</v>
      </c>
      <c r="P99" s="126">
        <f t="shared" si="96"/>
        <v>1.0492811905797552</v>
      </c>
      <c r="Q99" s="126">
        <f t="shared" si="96"/>
        <v>0</v>
      </c>
      <c r="R99" s="126">
        <f t="shared" si="96"/>
        <v>0</v>
      </c>
      <c r="S99" s="126">
        <f t="shared" si="96"/>
        <v>0</v>
      </c>
      <c r="T99" s="126">
        <f t="shared" si="96"/>
        <v>0</v>
      </c>
      <c r="U99" s="126">
        <f t="shared" si="96"/>
        <v>0</v>
      </c>
      <c r="V99" s="126">
        <f t="shared" si="96"/>
        <v>0</v>
      </c>
      <c r="W99" s="126">
        <f t="shared" si="96"/>
        <v>0</v>
      </c>
      <c r="X99" s="126">
        <f t="shared" si="96"/>
        <v>0</v>
      </c>
      <c r="Y99" s="126">
        <f t="shared" si="96"/>
        <v>0</v>
      </c>
      <c r="Z99" s="126">
        <f t="shared" si="96"/>
        <v>0</v>
      </c>
      <c r="AA99" s="126">
        <f t="shared" si="96"/>
        <v>0</v>
      </c>
      <c r="AB99" s="126">
        <f t="shared" si="96"/>
        <v>0</v>
      </c>
      <c r="AC99" s="126">
        <f t="shared" si="96"/>
        <v>0</v>
      </c>
      <c r="AD99" s="126">
        <f t="shared" si="96"/>
        <v>0</v>
      </c>
      <c r="AE99" s="75">
        <f t="shared" si="66"/>
        <v>87.223291530652659</v>
      </c>
    </row>
    <row r="100" spans="1:31" x14ac:dyDescent="0.3">
      <c r="A100" s="73">
        <v>1800396</v>
      </c>
      <c r="B100" s="74">
        <v>16.672658823551789</v>
      </c>
      <c r="C100" s="126">
        <v>29.517902293873803</v>
      </c>
      <c r="D100" s="147">
        <v>0.82200000000000006</v>
      </c>
      <c r="E100" s="126">
        <v>24.263715685564264</v>
      </c>
      <c r="F100" s="126">
        <f t="shared" ref="F100:AD100" si="97">IF(F$2&lt;$B100,$E100,IF((($B100-F$2+1)&gt;0),($B100-F$2+1)*E100,0))</f>
        <v>24.263715685564264</v>
      </c>
      <c r="G100" s="126">
        <f t="shared" si="97"/>
        <v>24.263715685564264</v>
      </c>
      <c r="H100" s="126">
        <f t="shared" si="97"/>
        <v>24.263715685564264</v>
      </c>
      <c r="I100" s="126">
        <f t="shared" si="97"/>
        <v>24.263715685564264</v>
      </c>
      <c r="J100" s="126">
        <f t="shared" si="97"/>
        <v>24.263715685564264</v>
      </c>
      <c r="K100" s="126">
        <f t="shared" si="97"/>
        <v>24.263715685564264</v>
      </c>
      <c r="L100" s="126">
        <f t="shared" si="97"/>
        <v>24.263715685564264</v>
      </c>
      <c r="M100" s="126">
        <f t="shared" si="97"/>
        <v>24.263715685564264</v>
      </c>
      <c r="N100" s="126">
        <f t="shared" si="97"/>
        <v>24.263715685564264</v>
      </c>
      <c r="O100" s="126">
        <f t="shared" si="97"/>
        <v>24.263715685564264</v>
      </c>
      <c r="P100" s="126">
        <f t="shared" si="97"/>
        <v>24.263715685564264</v>
      </c>
      <c r="Q100" s="126">
        <f t="shared" si="97"/>
        <v>24.263715685564264</v>
      </c>
      <c r="R100" s="126">
        <f t="shared" si="97"/>
        <v>24.263715685564264</v>
      </c>
      <c r="S100" s="126">
        <f t="shared" si="97"/>
        <v>24.263715685564264</v>
      </c>
      <c r="T100" s="126">
        <f t="shared" si="97"/>
        <v>24.263715685564264</v>
      </c>
      <c r="U100" s="126">
        <f t="shared" si="97"/>
        <v>24.263715685564264</v>
      </c>
      <c r="V100" s="126">
        <f t="shared" si="97"/>
        <v>16.321202448046741</v>
      </c>
      <c r="W100" s="126">
        <f t="shared" si="97"/>
        <v>0</v>
      </c>
      <c r="X100" s="126">
        <f t="shared" si="97"/>
        <v>0</v>
      </c>
      <c r="Y100" s="126">
        <f t="shared" si="97"/>
        <v>0</v>
      </c>
      <c r="Z100" s="126">
        <f t="shared" si="97"/>
        <v>0</v>
      </c>
      <c r="AA100" s="126">
        <f t="shared" si="97"/>
        <v>0</v>
      </c>
      <c r="AB100" s="126">
        <f t="shared" si="97"/>
        <v>0</v>
      </c>
      <c r="AC100" s="126">
        <f t="shared" si="97"/>
        <v>0</v>
      </c>
      <c r="AD100" s="126">
        <f t="shared" si="97"/>
        <v>0</v>
      </c>
      <c r="AE100" s="75">
        <f t="shared" si="66"/>
        <v>404.54065341707485</v>
      </c>
    </row>
    <row r="101" spans="1:31" x14ac:dyDescent="0.3">
      <c r="A101" s="73">
        <v>1801444</v>
      </c>
      <c r="B101" s="74">
        <v>13.318109300380602</v>
      </c>
      <c r="C101" s="126">
        <v>45.974978997845454</v>
      </c>
      <c r="D101" s="147">
        <v>0.82199999999999984</v>
      </c>
      <c r="E101" s="126">
        <v>37.791432736228963</v>
      </c>
      <c r="F101" s="126">
        <f t="shared" ref="F101:AD101" si="98">IF(F$2&lt;$B101,$E101,IF((($B101-F$2+1)&gt;0),($B101-F$2+1)*E101,0))</f>
        <v>37.791432736228963</v>
      </c>
      <c r="G101" s="126">
        <f t="shared" si="98"/>
        <v>37.791432736228963</v>
      </c>
      <c r="H101" s="126">
        <f t="shared" si="98"/>
        <v>37.791432736228963</v>
      </c>
      <c r="I101" s="126">
        <f t="shared" si="98"/>
        <v>37.791432736228963</v>
      </c>
      <c r="J101" s="126">
        <f t="shared" si="98"/>
        <v>37.791432736228963</v>
      </c>
      <c r="K101" s="126">
        <f t="shared" si="98"/>
        <v>37.791432736228963</v>
      </c>
      <c r="L101" s="126">
        <f t="shared" si="98"/>
        <v>37.791432736228963</v>
      </c>
      <c r="M101" s="126">
        <f t="shared" si="98"/>
        <v>37.791432736228963</v>
      </c>
      <c r="N101" s="126">
        <f t="shared" si="98"/>
        <v>37.791432736228963</v>
      </c>
      <c r="O101" s="126">
        <f t="shared" si="98"/>
        <v>37.791432736228963</v>
      </c>
      <c r="P101" s="126">
        <f t="shared" si="98"/>
        <v>37.791432736228963</v>
      </c>
      <c r="Q101" s="126">
        <f t="shared" si="98"/>
        <v>37.791432736228963</v>
      </c>
      <c r="R101" s="126">
        <f t="shared" si="98"/>
        <v>37.791432736228963</v>
      </c>
      <c r="S101" s="126">
        <f t="shared" si="98"/>
        <v>12.021806228102372</v>
      </c>
      <c r="T101" s="126">
        <f t="shared" si="98"/>
        <v>0</v>
      </c>
      <c r="U101" s="126">
        <f t="shared" si="98"/>
        <v>0</v>
      </c>
      <c r="V101" s="126">
        <f t="shared" si="98"/>
        <v>0</v>
      </c>
      <c r="W101" s="126">
        <f t="shared" si="98"/>
        <v>0</v>
      </c>
      <c r="X101" s="126">
        <f t="shared" si="98"/>
        <v>0</v>
      </c>
      <c r="Y101" s="126">
        <f t="shared" si="98"/>
        <v>0</v>
      </c>
      <c r="Z101" s="126">
        <f t="shared" si="98"/>
        <v>0</v>
      </c>
      <c r="AA101" s="126">
        <f t="shared" si="98"/>
        <v>0</v>
      </c>
      <c r="AB101" s="126">
        <f t="shared" si="98"/>
        <v>0</v>
      </c>
      <c r="AC101" s="126">
        <f t="shared" si="98"/>
        <v>0</v>
      </c>
      <c r="AD101" s="126">
        <f t="shared" si="98"/>
        <v>0</v>
      </c>
      <c r="AE101" s="75">
        <f t="shared" si="66"/>
        <v>503.31043179907886</v>
      </c>
    </row>
    <row r="102" spans="1:31" x14ac:dyDescent="0.3">
      <c r="A102" s="73">
        <v>1000044</v>
      </c>
      <c r="B102" s="74">
        <v>11.337408000015216</v>
      </c>
      <c r="C102" s="126">
        <v>2.3193555650197859</v>
      </c>
      <c r="D102" s="147">
        <v>0.82199999999999995</v>
      </c>
      <c r="E102" s="126">
        <v>1.9065102744462639</v>
      </c>
      <c r="F102" s="126">
        <f t="shared" ref="F102:AD102" si="99">IF(F$2&lt;$B102,$E102,IF((($B102-F$2+1)&gt;0),($B102-F$2+1)*E102,0))</f>
        <v>1.9065102744462639</v>
      </c>
      <c r="G102" s="126">
        <f t="shared" si="99"/>
        <v>1.9065102744462639</v>
      </c>
      <c r="H102" s="126">
        <f t="shared" si="99"/>
        <v>1.9065102744462639</v>
      </c>
      <c r="I102" s="126">
        <f t="shared" si="99"/>
        <v>1.9065102744462639</v>
      </c>
      <c r="J102" s="126">
        <f t="shared" si="99"/>
        <v>1.9065102744462639</v>
      </c>
      <c r="K102" s="126">
        <f t="shared" si="99"/>
        <v>1.9065102744462639</v>
      </c>
      <c r="L102" s="126">
        <f t="shared" si="99"/>
        <v>1.9065102744462639</v>
      </c>
      <c r="M102" s="126">
        <f t="shared" si="99"/>
        <v>1.9065102744462639</v>
      </c>
      <c r="N102" s="126">
        <f t="shared" si="99"/>
        <v>1.9065102744462639</v>
      </c>
      <c r="O102" s="126">
        <f t="shared" si="99"/>
        <v>1.9065102744462639</v>
      </c>
      <c r="P102" s="126">
        <f t="shared" si="99"/>
        <v>1.9065102744462639</v>
      </c>
      <c r="Q102" s="126">
        <f t="shared" si="99"/>
        <v>0.64327181870937489</v>
      </c>
      <c r="R102" s="126">
        <f t="shared" si="99"/>
        <v>0</v>
      </c>
      <c r="S102" s="126">
        <f t="shared" si="99"/>
        <v>0</v>
      </c>
      <c r="T102" s="126">
        <f t="shared" si="99"/>
        <v>0</v>
      </c>
      <c r="U102" s="126">
        <f t="shared" si="99"/>
        <v>0</v>
      </c>
      <c r="V102" s="126">
        <f t="shared" si="99"/>
        <v>0</v>
      </c>
      <c r="W102" s="126">
        <f t="shared" si="99"/>
        <v>0</v>
      </c>
      <c r="X102" s="126">
        <f t="shared" si="99"/>
        <v>0</v>
      </c>
      <c r="Y102" s="126">
        <f t="shared" si="99"/>
        <v>0</v>
      </c>
      <c r="Z102" s="126">
        <f t="shared" si="99"/>
        <v>0</v>
      </c>
      <c r="AA102" s="126">
        <f t="shared" si="99"/>
        <v>0</v>
      </c>
      <c r="AB102" s="126">
        <f t="shared" si="99"/>
        <v>0</v>
      </c>
      <c r="AC102" s="126">
        <f t="shared" si="99"/>
        <v>0</v>
      </c>
      <c r="AD102" s="126">
        <f t="shared" si="99"/>
        <v>0</v>
      </c>
      <c r="AE102" s="75">
        <f t="shared" si="66"/>
        <v>21.614884837618273</v>
      </c>
    </row>
    <row r="103" spans="1:31" x14ac:dyDescent="0.3">
      <c r="A103" s="73">
        <v>1801000</v>
      </c>
      <c r="B103" s="74">
        <v>10.361489035696108</v>
      </c>
      <c r="C103" s="126">
        <v>10.468258253602562</v>
      </c>
      <c r="D103" s="147">
        <v>0.82199999999999995</v>
      </c>
      <c r="E103" s="126">
        <v>8.6049082844613061</v>
      </c>
      <c r="F103" s="126">
        <f t="shared" ref="F103:AD103" si="100">IF(F$2&lt;$B103,$E103,IF((($B103-F$2+1)&gt;0),($B103-F$2+1)*E103,0))</f>
        <v>8.6049082844613061</v>
      </c>
      <c r="G103" s="126">
        <f t="shared" si="100"/>
        <v>8.6049082844613061</v>
      </c>
      <c r="H103" s="126">
        <f t="shared" si="100"/>
        <v>8.6049082844613061</v>
      </c>
      <c r="I103" s="126">
        <f t="shared" si="100"/>
        <v>8.6049082844613061</v>
      </c>
      <c r="J103" s="126">
        <f t="shared" si="100"/>
        <v>8.6049082844613061</v>
      </c>
      <c r="K103" s="126">
        <f t="shared" si="100"/>
        <v>8.6049082844613061</v>
      </c>
      <c r="L103" s="126">
        <f t="shared" si="100"/>
        <v>8.6049082844613061</v>
      </c>
      <c r="M103" s="126">
        <f t="shared" si="100"/>
        <v>8.6049082844613061</v>
      </c>
      <c r="N103" s="126">
        <f t="shared" si="100"/>
        <v>8.6049082844613061</v>
      </c>
      <c r="O103" s="126">
        <f t="shared" si="100"/>
        <v>8.6049082844613061</v>
      </c>
      <c r="P103" s="126">
        <f t="shared" si="100"/>
        <v>3.1105799980033688</v>
      </c>
      <c r="Q103" s="126">
        <f t="shared" si="100"/>
        <v>0</v>
      </c>
      <c r="R103" s="126">
        <f t="shared" si="100"/>
        <v>0</v>
      </c>
      <c r="S103" s="126">
        <f t="shared" si="100"/>
        <v>0</v>
      </c>
      <c r="T103" s="126">
        <f t="shared" si="100"/>
        <v>0</v>
      </c>
      <c r="U103" s="126">
        <f t="shared" si="100"/>
        <v>0</v>
      </c>
      <c r="V103" s="126">
        <f t="shared" si="100"/>
        <v>0</v>
      </c>
      <c r="W103" s="126">
        <f t="shared" si="100"/>
        <v>0</v>
      </c>
      <c r="X103" s="126">
        <f t="shared" si="100"/>
        <v>0</v>
      </c>
      <c r="Y103" s="126">
        <f t="shared" si="100"/>
        <v>0</v>
      </c>
      <c r="Z103" s="126">
        <f t="shared" si="100"/>
        <v>0</v>
      </c>
      <c r="AA103" s="126">
        <f t="shared" si="100"/>
        <v>0</v>
      </c>
      <c r="AB103" s="126">
        <f t="shared" si="100"/>
        <v>0</v>
      </c>
      <c r="AC103" s="126">
        <f t="shared" si="100"/>
        <v>0</v>
      </c>
      <c r="AD103" s="126">
        <f t="shared" si="100"/>
        <v>0</v>
      </c>
      <c r="AE103" s="75">
        <f t="shared" si="66"/>
        <v>89.159662842616413</v>
      </c>
    </row>
    <row r="104" spans="1:31" x14ac:dyDescent="0.3">
      <c r="A104" s="73">
        <v>1800569</v>
      </c>
      <c r="B104" s="74">
        <v>11.11510588236786</v>
      </c>
      <c r="C104" s="126">
        <v>11.748671766232274</v>
      </c>
      <c r="D104" s="147">
        <v>0.82199999999999984</v>
      </c>
      <c r="E104" s="126">
        <v>9.6574081918429275</v>
      </c>
      <c r="F104" s="126">
        <f t="shared" ref="F104:AD104" si="101">IF(F$2&lt;$B104,$E104,IF((($B104-F$2+1)&gt;0),($B104-F$2+1)*E104,0))</f>
        <v>9.6574081918429275</v>
      </c>
      <c r="G104" s="126">
        <f t="shared" si="101"/>
        <v>9.6574081918429275</v>
      </c>
      <c r="H104" s="126">
        <f t="shared" si="101"/>
        <v>9.6574081918429275</v>
      </c>
      <c r="I104" s="126">
        <f t="shared" si="101"/>
        <v>9.6574081918429275</v>
      </c>
      <c r="J104" s="126">
        <f t="shared" si="101"/>
        <v>9.6574081918429275</v>
      </c>
      <c r="K104" s="126">
        <f t="shared" si="101"/>
        <v>9.6574081918429275</v>
      </c>
      <c r="L104" s="126">
        <f t="shared" si="101"/>
        <v>9.6574081918429275</v>
      </c>
      <c r="M104" s="126">
        <f t="shared" si="101"/>
        <v>9.6574081918429275</v>
      </c>
      <c r="N104" s="126">
        <f t="shared" si="101"/>
        <v>9.6574081918429275</v>
      </c>
      <c r="O104" s="126">
        <f t="shared" si="101"/>
        <v>9.6574081918429275</v>
      </c>
      <c r="P104" s="126">
        <f t="shared" si="101"/>
        <v>9.6574081918429275</v>
      </c>
      <c r="Q104" s="126">
        <f t="shared" si="101"/>
        <v>1.1116244913086828</v>
      </c>
      <c r="R104" s="126">
        <f t="shared" si="101"/>
        <v>0</v>
      </c>
      <c r="S104" s="126">
        <f t="shared" si="101"/>
        <v>0</v>
      </c>
      <c r="T104" s="126">
        <f t="shared" si="101"/>
        <v>0</v>
      </c>
      <c r="U104" s="126">
        <f t="shared" si="101"/>
        <v>0</v>
      </c>
      <c r="V104" s="126">
        <f t="shared" si="101"/>
        <v>0</v>
      </c>
      <c r="W104" s="126">
        <f t="shared" si="101"/>
        <v>0</v>
      </c>
      <c r="X104" s="126">
        <f t="shared" si="101"/>
        <v>0</v>
      </c>
      <c r="Y104" s="126">
        <f t="shared" si="101"/>
        <v>0</v>
      </c>
      <c r="Z104" s="126">
        <f t="shared" si="101"/>
        <v>0</v>
      </c>
      <c r="AA104" s="126">
        <f t="shared" si="101"/>
        <v>0</v>
      </c>
      <c r="AB104" s="126">
        <f t="shared" si="101"/>
        <v>0</v>
      </c>
      <c r="AC104" s="126">
        <f t="shared" si="101"/>
        <v>0</v>
      </c>
      <c r="AD104" s="126">
        <f t="shared" si="101"/>
        <v>0</v>
      </c>
      <c r="AE104" s="75">
        <f t="shared" si="66"/>
        <v>107.34311460158091</v>
      </c>
    </row>
    <row r="105" spans="1:31" x14ac:dyDescent="0.3">
      <c r="A105" s="73">
        <v>1000108</v>
      </c>
      <c r="B105" s="74">
        <v>12.430235347021895</v>
      </c>
      <c r="C105" s="126">
        <v>78.849232221759792</v>
      </c>
      <c r="D105" s="147">
        <v>0.82200000000000006</v>
      </c>
      <c r="E105" s="126">
        <v>64.814068886286549</v>
      </c>
      <c r="F105" s="126">
        <f t="shared" ref="F105:AD105" si="102">IF(F$2&lt;$B105,$E105,IF((($B105-F$2+1)&gt;0),($B105-F$2+1)*E105,0))</f>
        <v>64.814068886286549</v>
      </c>
      <c r="G105" s="126">
        <f t="shared" si="102"/>
        <v>64.814068886286549</v>
      </c>
      <c r="H105" s="126">
        <f t="shared" si="102"/>
        <v>64.814068886286549</v>
      </c>
      <c r="I105" s="126">
        <f t="shared" si="102"/>
        <v>64.814068886286549</v>
      </c>
      <c r="J105" s="126">
        <f t="shared" si="102"/>
        <v>64.814068886286549</v>
      </c>
      <c r="K105" s="126">
        <f t="shared" si="102"/>
        <v>64.814068886286549</v>
      </c>
      <c r="L105" s="126">
        <f t="shared" si="102"/>
        <v>64.814068886286549</v>
      </c>
      <c r="M105" s="126">
        <f t="shared" si="102"/>
        <v>64.814068886286549</v>
      </c>
      <c r="N105" s="126">
        <f t="shared" si="102"/>
        <v>64.814068886286549</v>
      </c>
      <c r="O105" s="126">
        <f t="shared" si="102"/>
        <v>64.814068886286549</v>
      </c>
      <c r="P105" s="126">
        <f t="shared" si="102"/>
        <v>64.814068886286549</v>
      </c>
      <c r="Q105" s="126">
        <f t="shared" si="102"/>
        <v>64.814068886286549</v>
      </c>
      <c r="R105" s="126">
        <f t="shared" si="102"/>
        <v>27.885303419192525</v>
      </c>
      <c r="S105" s="126">
        <f t="shared" si="102"/>
        <v>0</v>
      </c>
      <c r="T105" s="126">
        <f t="shared" si="102"/>
        <v>0</v>
      </c>
      <c r="U105" s="126">
        <f t="shared" si="102"/>
        <v>0</v>
      </c>
      <c r="V105" s="126">
        <f t="shared" si="102"/>
        <v>0</v>
      </c>
      <c r="W105" s="126">
        <f t="shared" si="102"/>
        <v>0</v>
      </c>
      <c r="X105" s="126">
        <f t="shared" si="102"/>
        <v>0</v>
      </c>
      <c r="Y105" s="126">
        <f t="shared" si="102"/>
        <v>0</v>
      </c>
      <c r="Z105" s="126">
        <f t="shared" si="102"/>
        <v>0</v>
      </c>
      <c r="AA105" s="126">
        <f t="shared" si="102"/>
        <v>0</v>
      </c>
      <c r="AB105" s="126">
        <f t="shared" si="102"/>
        <v>0</v>
      </c>
      <c r="AC105" s="126">
        <f t="shared" si="102"/>
        <v>0</v>
      </c>
      <c r="AD105" s="126">
        <f t="shared" si="102"/>
        <v>0</v>
      </c>
      <c r="AE105" s="75">
        <f t="shared" si="66"/>
        <v>805.65413005463131</v>
      </c>
    </row>
    <row r="106" spans="1:31" x14ac:dyDescent="0.3">
      <c r="A106" s="73">
        <v>1800467</v>
      </c>
      <c r="B106" s="74">
        <v>13.792419910155646</v>
      </c>
      <c r="C106" s="126">
        <v>200.63205587861938</v>
      </c>
      <c r="D106" s="147">
        <v>0.82199999999999995</v>
      </c>
      <c r="E106" s="126">
        <v>164.91954993222512</v>
      </c>
      <c r="F106" s="126">
        <f t="shared" ref="F106:AD106" si="103">IF(F$2&lt;$B106,$E106,IF((($B106-F$2+1)&gt;0),($B106-F$2+1)*E106,0))</f>
        <v>164.91954993222512</v>
      </c>
      <c r="G106" s="126">
        <f t="shared" si="103"/>
        <v>164.91954993222512</v>
      </c>
      <c r="H106" s="126">
        <f t="shared" si="103"/>
        <v>164.91954993222512</v>
      </c>
      <c r="I106" s="126">
        <f t="shared" si="103"/>
        <v>164.91954993222512</v>
      </c>
      <c r="J106" s="126">
        <f t="shared" si="103"/>
        <v>164.91954993222512</v>
      </c>
      <c r="K106" s="126">
        <f t="shared" si="103"/>
        <v>164.91954993222512</v>
      </c>
      <c r="L106" s="126">
        <f t="shared" si="103"/>
        <v>164.91954993222512</v>
      </c>
      <c r="M106" s="126">
        <f t="shared" si="103"/>
        <v>164.91954993222512</v>
      </c>
      <c r="N106" s="126">
        <f t="shared" si="103"/>
        <v>164.91954993222512</v>
      </c>
      <c r="O106" s="126">
        <f t="shared" si="103"/>
        <v>164.91954993222512</v>
      </c>
      <c r="P106" s="126">
        <f t="shared" si="103"/>
        <v>164.91954993222512</v>
      </c>
      <c r="Q106" s="126">
        <f t="shared" si="103"/>
        <v>164.91954993222512</v>
      </c>
      <c r="R106" s="126">
        <f t="shared" si="103"/>
        <v>164.91954993222512</v>
      </c>
      <c r="S106" s="126">
        <f t="shared" si="103"/>
        <v>130.68553494020335</v>
      </c>
      <c r="T106" s="126">
        <f t="shared" si="103"/>
        <v>0</v>
      </c>
      <c r="U106" s="126">
        <f t="shared" si="103"/>
        <v>0</v>
      </c>
      <c r="V106" s="126">
        <f t="shared" si="103"/>
        <v>0</v>
      </c>
      <c r="W106" s="126">
        <f t="shared" si="103"/>
        <v>0</v>
      </c>
      <c r="X106" s="126">
        <f t="shared" si="103"/>
        <v>0</v>
      </c>
      <c r="Y106" s="126">
        <f t="shared" si="103"/>
        <v>0</v>
      </c>
      <c r="Z106" s="126">
        <f t="shared" si="103"/>
        <v>0</v>
      </c>
      <c r="AA106" s="126">
        <f t="shared" si="103"/>
        <v>0</v>
      </c>
      <c r="AB106" s="126">
        <f t="shared" si="103"/>
        <v>0</v>
      </c>
      <c r="AC106" s="126">
        <f t="shared" si="103"/>
        <v>0</v>
      </c>
      <c r="AD106" s="126">
        <f t="shared" si="103"/>
        <v>0</v>
      </c>
      <c r="AE106" s="75">
        <f t="shared" si="66"/>
        <v>2274.6396840591306</v>
      </c>
    </row>
    <row r="107" spans="1:31" x14ac:dyDescent="0.3">
      <c r="A107" s="73">
        <v>1801550</v>
      </c>
      <c r="B107" s="74">
        <v>9.0651930637923979</v>
      </c>
      <c r="C107" s="126">
        <v>17.800107523361888</v>
      </c>
      <c r="D107" s="147">
        <v>0.82199999999999995</v>
      </c>
      <c r="E107" s="126">
        <v>14.63168838420347</v>
      </c>
      <c r="F107" s="126">
        <f t="shared" ref="F107:AD107" si="104">IF(F$2&lt;$B107,$E107,IF((($B107-F$2+1)&gt;0),($B107-F$2+1)*E107,0))</f>
        <v>14.63168838420347</v>
      </c>
      <c r="G107" s="126">
        <f t="shared" si="104"/>
        <v>14.63168838420347</v>
      </c>
      <c r="H107" s="126">
        <f t="shared" si="104"/>
        <v>14.63168838420347</v>
      </c>
      <c r="I107" s="126">
        <f t="shared" si="104"/>
        <v>14.63168838420347</v>
      </c>
      <c r="J107" s="126">
        <f t="shared" si="104"/>
        <v>14.63168838420347</v>
      </c>
      <c r="K107" s="126">
        <f t="shared" si="104"/>
        <v>14.63168838420347</v>
      </c>
      <c r="L107" s="126">
        <f t="shared" si="104"/>
        <v>14.63168838420347</v>
      </c>
      <c r="M107" s="126">
        <f t="shared" si="104"/>
        <v>14.63168838420347</v>
      </c>
      <c r="N107" s="126">
        <f t="shared" si="104"/>
        <v>14.63168838420347</v>
      </c>
      <c r="O107" s="126">
        <f t="shared" si="104"/>
        <v>0.95388459422186367</v>
      </c>
      <c r="P107" s="126">
        <f t="shared" si="104"/>
        <v>0</v>
      </c>
      <c r="Q107" s="126">
        <f t="shared" si="104"/>
        <v>0</v>
      </c>
      <c r="R107" s="126">
        <f t="shared" si="104"/>
        <v>0</v>
      </c>
      <c r="S107" s="126">
        <f t="shared" si="104"/>
        <v>0</v>
      </c>
      <c r="T107" s="126">
        <f t="shared" si="104"/>
        <v>0</v>
      </c>
      <c r="U107" s="126">
        <f t="shared" si="104"/>
        <v>0</v>
      </c>
      <c r="V107" s="126">
        <f t="shared" si="104"/>
        <v>0</v>
      </c>
      <c r="W107" s="126">
        <f t="shared" si="104"/>
        <v>0</v>
      </c>
      <c r="X107" s="126">
        <f t="shared" si="104"/>
        <v>0</v>
      </c>
      <c r="Y107" s="126">
        <f t="shared" si="104"/>
        <v>0</v>
      </c>
      <c r="Z107" s="126">
        <f t="shared" si="104"/>
        <v>0</v>
      </c>
      <c r="AA107" s="126">
        <f t="shared" si="104"/>
        <v>0</v>
      </c>
      <c r="AB107" s="126">
        <f t="shared" si="104"/>
        <v>0</v>
      </c>
      <c r="AC107" s="126">
        <f t="shared" si="104"/>
        <v>0</v>
      </c>
      <c r="AD107" s="126">
        <f t="shared" si="104"/>
        <v>0</v>
      </c>
      <c r="AE107" s="75">
        <f t="shared" si="66"/>
        <v>132.63908005205309</v>
      </c>
    </row>
    <row r="108" spans="1:31" x14ac:dyDescent="0.3">
      <c r="A108" s="73">
        <v>1802048</v>
      </c>
      <c r="B108" s="74">
        <v>13.318109300380602</v>
      </c>
      <c r="C108" s="126">
        <v>162.39696872784234</v>
      </c>
      <c r="D108" s="147">
        <v>0.82200000000000006</v>
      </c>
      <c r="E108" s="126">
        <v>133.49030829428636</v>
      </c>
      <c r="F108" s="126">
        <f t="shared" ref="F108:AD108" si="105">IF(F$2&lt;$B108,$E108,IF((($B108-F$2+1)&gt;0),($B108-F$2+1)*E108,0))</f>
        <v>133.49030829428636</v>
      </c>
      <c r="G108" s="126">
        <f t="shared" si="105"/>
        <v>133.49030829428636</v>
      </c>
      <c r="H108" s="126">
        <f t="shared" si="105"/>
        <v>133.49030829428636</v>
      </c>
      <c r="I108" s="126">
        <f t="shared" si="105"/>
        <v>133.49030829428636</v>
      </c>
      <c r="J108" s="126">
        <f t="shared" si="105"/>
        <v>133.49030829428636</v>
      </c>
      <c r="K108" s="126">
        <f t="shared" si="105"/>
        <v>133.49030829428636</v>
      </c>
      <c r="L108" s="126">
        <f t="shared" si="105"/>
        <v>133.49030829428636</v>
      </c>
      <c r="M108" s="126">
        <f t="shared" si="105"/>
        <v>133.49030829428636</v>
      </c>
      <c r="N108" s="126">
        <f t="shared" si="105"/>
        <v>133.49030829428636</v>
      </c>
      <c r="O108" s="126">
        <f t="shared" si="105"/>
        <v>133.49030829428636</v>
      </c>
      <c r="P108" s="126">
        <f t="shared" si="105"/>
        <v>133.49030829428636</v>
      </c>
      <c r="Q108" s="126">
        <f t="shared" si="105"/>
        <v>133.49030829428636</v>
      </c>
      <c r="R108" s="126">
        <f t="shared" si="105"/>
        <v>133.49030829428636</v>
      </c>
      <c r="S108" s="126">
        <f t="shared" si="105"/>
        <v>42.464508579086299</v>
      </c>
      <c r="T108" s="126">
        <f t="shared" si="105"/>
        <v>0</v>
      </c>
      <c r="U108" s="126">
        <f t="shared" si="105"/>
        <v>0</v>
      </c>
      <c r="V108" s="126">
        <f t="shared" si="105"/>
        <v>0</v>
      </c>
      <c r="W108" s="126">
        <f t="shared" si="105"/>
        <v>0</v>
      </c>
      <c r="X108" s="126">
        <f t="shared" si="105"/>
        <v>0</v>
      </c>
      <c r="Y108" s="126">
        <f t="shared" si="105"/>
        <v>0</v>
      </c>
      <c r="Z108" s="126">
        <f t="shared" si="105"/>
        <v>0</v>
      </c>
      <c r="AA108" s="126">
        <f t="shared" si="105"/>
        <v>0</v>
      </c>
      <c r="AB108" s="126">
        <f t="shared" si="105"/>
        <v>0</v>
      </c>
      <c r="AC108" s="126">
        <f t="shared" si="105"/>
        <v>0</v>
      </c>
      <c r="AD108" s="126">
        <f t="shared" si="105"/>
        <v>0</v>
      </c>
      <c r="AE108" s="75">
        <f t="shared" si="66"/>
        <v>1777.8385164048095</v>
      </c>
    </row>
    <row r="109" spans="1:31" x14ac:dyDescent="0.3">
      <c r="A109" s="73">
        <v>1801108</v>
      </c>
      <c r="B109" s="74">
        <v>9.0563143242588087</v>
      </c>
      <c r="C109" s="126">
        <v>12.398443838730161</v>
      </c>
      <c r="D109" s="147">
        <v>0.82199999999999995</v>
      </c>
      <c r="E109" s="126">
        <v>10.191520835436194</v>
      </c>
      <c r="F109" s="126">
        <f t="shared" ref="F109:AD109" si="106">IF(F$2&lt;$B109,$E109,IF((($B109-F$2+1)&gt;0),($B109-F$2+1)*E109,0))</f>
        <v>10.191520835436194</v>
      </c>
      <c r="G109" s="126">
        <f t="shared" si="106"/>
        <v>10.191520835436194</v>
      </c>
      <c r="H109" s="126">
        <f t="shared" si="106"/>
        <v>10.191520835436194</v>
      </c>
      <c r="I109" s="126">
        <f t="shared" si="106"/>
        <v>10.191520835436194</v>
      </c>
      <c r="J109" s="126">
        <f t="shared" si="106"/>
        <v>10.191520835436194</v>
      </c>
      <c r="K109" s="126">
        <f t="shared" si="106"/>
        <v>10.191520835436194</v>
      </c>
      <c r="L109" s="126">
        <f t="shared" si="106"/>
        <v>10.191520835436194</v>
      </c>
      <c r="M109" s="126">
        <f t="shared" si="106"/>
        <v>10.191520835436194</v>
      </c>
      <c r="N109" s="126">
        <f t="shared" si="106"/>
        <v>10.191520835436194</v>
      </c>
      <c r="O109" s="126">
        <f t="shared" si="106"/>
        <v>0.57392860901715848</v>
      </c>
      <c r="P109" s="126">
        <f t="shared" si="106"/>
        <v>0</v>
      </c>
      <c r="Q109" s="126">
        <f t="shared" si="106"/>
        <v>0</v>
      </c>
      <c r="R109" s="126">
        <f t="shared" si="106"/>
        <v>0</v>
      </c>
      <c r="S109" s="126">
        <f t="shared" si="106"/>
        <v>0</v>
      </c>
      <c r="T109" s="126">
        <f t="shared" si="106"/>
        <v>0</v>
      </c>
      <c r="U109" s="126">
        <f t="shared" si="106"/>
        <v>0</v>
      </c>
      <c r="V109" s="126">
        <f t="shared" si="106"/>
        <v>0</v>
      </c>
      <c r="W109" s="126">
        <f t="shared" si="106"/>
        <v>0</v>
      </c>
      <c r="X109" s="126">
        <f t="shared" si="106"/>
        <v>0</v>
      </c>
      <c r="Y109" s="126">
        <f t="shared" si="106"/>
        <v>0</v>
      </c>
      <c r="Z109" s="126">
        <f t="shared" si="106"/>
        <v>0</v>
      </c>
      <c r="AA109" s="126">
        <f t="shared" si="106"/>
        <v>0</v>
      </c>
      <c r="AB109" s="126">
        <f t="shared" si="106"/>
        <v>0</v>
      </c>
      <c r="AC109" s="126">
        <f t="shared" si="106"/>
        <v>0</v>
      </c>
      <c r="AD109" s="126">
        <f t="shared" si="106"/>
        <v>0</v>
      </c>
      <c r="AE109" s="75">
        <f t="shared" si="66"/>
        <v>92.297616127942902</v>
      </c>
    </row>
    <row r="110" spans="1:31" x14ac:dyDescent="0.3">
      <c r="A110" s="73">
        <v>1000062</v>
      </c>
      <c r="B110" s="74">
        <v>12.430235347021895</v>
      </c>
      <c r="C110" s="126">
        <v>147.85789047088798</v>
      </c>
      <c r="D110" s="147">
        <v>0.82199999999999995</v>
      </c>
      <c r="E110" s="126">
        <v>121.53918596706991</v>
      </c>
      <c r="F110" s="126">
        <f t="shared" ref="F110:AD110" si="107">IF(F$2&lt;$B110,$E110,IF((($B110-F$2+1)&gt;0),($B110-F$2+1)*E110,0))</f>
        <v>121.53918596706991</v>
      </c>
      <c r="G110" s="126">
        <f t="shared" si="107"/>
        <v>121.53918596706991</v>
      </c>
      <c r="H110" s="126">
        <f t="shared" si="107"/>
        <v>121.53918596706991</v>
      </c>
      <c r="I110" s="126">
        <f t="shared" si="107"/>
        <v>121.53918596706991</v>
      </c>
      <c r="J110" s="126">
        <f t="shared" si="107"/>
        <v>121.53918596706991</v>
      </c>
      <c r="K110" s="126">
        <f t="shared" si="107"/>
        <v>121.53918596706991</v>
      </c>
      <c r="L110" s="126">
        <f t="shared" si="107"/>
        <v>121.53918596706991</v>
      </c>
      <c r="M110" s="126">
        <f t="shared" si="107"/>
        <v>121.53918596706991</v>
      </c>
      <c r="N110" s="126">
        <f t="shared" si="107"/>
        <v>121.53918596706991</v>
      </c>
      <c r="O110" s="126">
        <f t="shared" si="107"/>
        <v>121.53918596706991</v>
      </c>
      <c r="P110" s="126">
        <f t="shared" si="107"/>
        <v>121.53918596706991</v>
      </c>
      <c r="Q110" s="126">
        <f t="shared" si="107"/>
        <v>121.53918596706991</v>
      </c>
      <c r="R110" s="126">
        <f t="shared" si="107"/>
        <v>52.290453851301002</v>
      </c>
      <c r="S110" s="126">
        <f t="shared" si="107"/>
        <v>0</v>
      </c>
      <c r="T110" s="126">
        <f t="shared" si="107"/>
        <v>0</v>
      </c>
      <c r="U110" s="126">
        <f t="shared" si="107"/>
        <v>0</v>
      </c>
      <c r="V110" s="126">
        <f t="shared" si="107"/>
        <v>0</v>
      </c>
      <c r="W110" s="126">
        <f t="shared" si="107"/>
        <v>0</v>
      </c>
      <c r="X110" s="126">
        <f t="shared" si="107"/>
        <v>0</v>
      </c>
      <c r="Y110" s="126">
        <f t="shared" si="107"/>
        <v>0</v>
      </c>
      <c r="Z110" s="126">
        <f t="shared" si="107"/>
        <v>0</v>
      </c>
      <c r="AA110" s="126">
        <f t="shared" si="107"/>
        <v>0</v>
      </c>
      <c r="AB110" s="126">
        <f t="shared" si="107"/>
        <v>0</v>
      </c>
      <c r="AC110" s="126">
        <f t="shared" si="107"/>
        <v>0</v>
      </c>
      <c r="AD110" s="126">
        <f t="shared" si="107"/>
        <v>0</v>
      </c>
      <c r="AE110" s="75">
        <f t="shared" si="66"/>
        <v>1510.76068545614</v>
      </c>
    </row>
    <row r="111" spans="1:31" x14ac:dyDescent="0.3">
      <c r="A111" s="73">
        <v>1801149</v>
      </c>
      <c r="B111" s="74">
        <v>13.318109300380602</v>
      </c>
      <c r="C111" s="126">
        <v>178.7031195342262</v>
      </c>
      <c r="D111" s="147">
        <v>0.82200000000000006</v>
      </c>
      <c r="E111" s="126">
        <v>146.89396425713392</v>
      </c>
      <c r="F111" s="126">
        <f t="shared" ref="F111:AD111" si="108">IF(F$2&lt;$B111,$E111,IF((($B111-F$2+1)&gt;0),($B111-F$2+1)*E111,0))</f>
        <v>146.89396425713392</v>
      </c>
      <c r="G111" s="126">
        <f t="shared" si="108"/>
        <v>146.89396425713392</v>
      </c>
      <c r="H111" s="126">
        <f t="shared" si="108"/>
        <v>146.89396425713392</v>
      </c>
      <c r="I111" s="126">
        <f t="shared" si="108"/>
        <v>146.89396425713392</v>
      </c>
      <c r="J111" s="126">
        <f t="shared" si="108"/>
        <v>146.89396425713392</v>
      </c>
      <c r="K111" s="126">
        <f t="shared" si="108"/>
        <v>146.89396425713392</v>
      </c>
      <c r="L111" s="126">
        <f t="shared" si="108"/>
        <v>146.89396425713392</v>
      </c>
      <c r="M111" s="126">
        <f t="shared" si="108"/>
        <v>146.89396425713392</v>
      </c>
      <c r="N111" s="126">
        <f t="shared" si="108"/>
        <v>146.89396425713392</v>
      </c>
      <c r="O111" s="126">
        <f t="shared" si="108"/>
        <v>146.89396425713392</v>
      </c>
      <c r="P111" s="126">
        <f t="shared" si="108"/>
        <v>146.89396425713392</v>
      </c>
      <c r="Q111" s="126">
        <f t="shared" si="108"/>
        <v>146.89396425713392</v>
      </c>
      <c r="R111" s="126">
        <f t="shared" si="108"/>
        <v>146.89396425713392</v>
      </c>
      <c r="S111" s="126">
        <f t="shared" si="108"/>
        <v>46.728336199970016</v>
      </c>
      <c r="T111" s="126">
        <f t="shared" si="108"/>
        <v>0</v>
      </c>
      <c r="U111" s="126">
        <f t="shared" si="108"/>
        <v>0</v>
      </c>
      <c r="V111" s="126">
        <f t="shared" si="108"/>
        <v>0</v>
      </c>
      <c r="W111" s="126">
        <f t="shared" si="108"/>
        <v>0</v>
      </c>
      <c r="X111" s="126">
        <f t="shared" si="108"/>
        <v>0</v>
      </c>
      <c r="Y111" s="126">
        <f t="shared" si="108"/>
        <v>0</v>
      </c>
      <c r="Z111" s="126">
        <f t="shared" si="108"/>
        <v>0</v>
      </c>
      <c r="AA111" s="126">
        <f t="shared" si="108"/>
        <v>0</v>
      </c>
      <c r="AB111" s="126">
        <f t="shared" si="108"/>
        <v>0</v>
      </c>
      <c r="AC111" s="126">
        <f t="shared" si="108"/>
        <v>0</v>
      </c>
      <c r="AD111" s="126">
        <f t="shared" si="108"/>
        <v>0</v>
      </c>
      <c r="AE111" s="75">
        <f t="shared" si="66"/>
        <v>1956.3498715427115</v>
      </c>
    </row>
    <row r="112" spans="1:31" x14ac:dyDescent="0.3">
      <c r="A112" s="73">
        <v>1802093</v>
      </c>
      <c r="B112" s="74">
        <v>11.542361393663189</v>
      </c>
      <c r="C112" s="126">
        <v>85.145722211075181</v>
      </c>
      <c r="D112" s="147">
        <v>0.82200000000000006</v>
      </c>
      <c r="E112" s="126">
        <v>69.989783657503793</v>
      </c>
      <c r="F112" s="126">
        <f t="shared" ref="F112:AD112" si="109">IF(F$2&lt;$B112,$E112,IF((($B112-F$2+1)&gt;0),($B112-F$2+1)*E112,0))</f>
        <v>69.989783657503793</v>
      </c>
      <c r="G112" s="126">
        <f t="shared" si="109"/>
        <v>69.989783657503793</v>
      </c>
      <c r="H112" s="126">
        <f t="shared" si="109"/>
        <v>69.989783657503793</v>
      </c>
      <c r="I112" s="126">
        <f t="shared" si="109"/>
        <v>69.989783657503793</v>
      </c>
      <c r="J112" s="126">
        <f t="shared" si="109"/>
        <v>69.989783657503793</v>
      </c>
      <c r="K112" s="126">
        <f t="shared" si="109"/>
        <v>69.989783657503793</v>
      </c>
      <c r="L112" s="126">
        <f t="shared" si="109"/>
        <v>69.989783657503793</v>
      </c>
      <c r="M112" s="126">
        <f t="shared" si="109"/>
        <v>69.989783657503793</v>
      </c>
      <c r="N112" s="126">
        <f t="shared" si="109"/>
        <v>69.989783657503793</v>
      </c>
      <c r="O112" s="126">
        <f t="shared" si="109"/>
        <v>69.989783657503793</v>
      </c>
      <c r="P112" s="126">
        <f t="shared" si="109"/>
        <v>69.989783657503793</v>
      </c>
      <c r="Q112" s="126">
        <f t="shared" si="109"/>
        <v>37.959756606668833</v>
      </c>
      <c r="R112" s="126">
        <f t="shared" si="109"/>
        <v>0</v>
      </c>
      <c r="S112" s="126">
        <f t="shared" si="109"/>
        <v>0</v>
      </c>
      <c r="T112" s="126">
        <f t="shared" si="109"/>
        <v>0</v>
      </c>
      <c r="U112" s="126">
        <f t="shared" si="109"/>
        <v>0</v>
      </c>
      <c r="V112" s="126">
        <f t="shared" si="109"/>
        <v>0</v>
      </c>
      <c r="W112" s="126">
        <f t="shared" si="109"/>
        <v>0</v>
      </c>
      <c r="X112" s="126">
        <f t="shared" si="109"/>
        <v>0</v>
      </c>
      <c r="Y112" s="126">
        <f t="shared" si="109"/>
        <v>0</v>
      </c>
      <c r="Z112" s="126">
        <f t="shared" si="109"/>
        <v>0</v>
      </c>
      <c r="AA112" s="126">
        <f t="shared" si="109"/>
        <v>0</v>
      </c>
      <c r="AB112" s="126">
        <f t="shared" si="109"/>
        <v>0</v>
      </c>
      <c r="AC112" s="126">
        <f t="shared" si="109"/>
        <v>0</v>
      </c>
      <c r="AD112" s="126">
        <f t="shared" si="109"/>
        <v>0</v>
      </c>
      <c r="AE112" s="75">
        <f t="shared" si="66"/>
        <v>807.84737683921071</v>
      </c>
    </row>
    <row r="113" spans="1:31" x14ac:dyDescent="0.3">
      <c r="A113" s="73">
        <v>1000111</v>
      </c>
      <c r="B113" s="74">
        <v>12.430235347021895</v>
      </c>
      <c r="C113" s="126">
        <v>38.38440311780009</v>
      </c>
      <c r="D113" s="147">
        <v>0.82199999999999995</v>
      </c>
      <c r="E113" s="126">
        <v>31.55197936283167</v>
      </c>
      <c r="F113" s="126">
        <f t="shared" ref="F113:AD113" si="110">IF(F$2&lt;$B113,$E113,IF((($B113-F$2+1)&gt;0),($B113-F$2+1)*E113,0))</f>
        <v>31.55197936283167</v>
      </c>
      <c r="G113" s="126">
        <f t="shared" si="110"/>
        <v>31.55197936283167</v>
      </c>
      <c r="H113" s="126">
        <f t="shared" si="110"/>
        <v>31.55197936283167</v>
      </c>
      <c r="I113" s="126">
        <f t="shared" si="110"/>
        <v>31.55197936283167</v>
      </c>
      <c r="J113" s="126">
        <f t="shared" si="110"/>
        <v>31.55197936283167</v>
      </c>
      <c r="K113" s="126">
        <f t="shared" si="110"/>
        <v>31.55197936283167</v>
      </c>
      <c r="L113" s="126">
        <f t="shared" si="110"/>
        <v>31.55197936283167</v>
      </c>
      <c r="M113" s="126">
        <f t="shared" si="110"/>
        <v>31.55197936283167</v>
      </c>
      <c r="N113" s="126">
        <f t="shared" si="110"/>
        <v>31.55197936283167</v>
      </c>
      <c r="O113" s="126">
        <f t="shared" si="110"/>
        <v>31.55197936283167</v>
      </c>
      <c r="P113" s="126">
        <f t="shared" si="110"/>
        <v>31.55197936283167</v>
      </c>
      <c r="Q113" s="126">
        <f t="shared" si="110"/>
        <v>31.55197936283167</v>
      </c>
      <c r="R113" s="126">
        <f t="shared" si="110"/>
        <v>13.574776790395564</v>
      </c>
      <c r="S113" s="126">
        <f t="shared" si="110"/>
        <v>0</v>
      </c>
      <c r="T113" s="126">
        <f t="shared" si="110"/>
        <v>0</v>
      </c>
      <c r="U113" s="126">
        <f t="shared" si="110"/>
        <v>0</v>
      </c>
      <c r="V113" s="126">
        <f t="shared" si="110"/>
        <v>0</v>
      </c>
      <c r="W113" s="126">
        <f t="shared" si="110"/>
        <v>0</v>
      </c>
      <c r="X113" s="126">
        <f t="shared" si="110"/>
        <v>0</v>
      </c>
      <c r="Y113" s="126">
        <f t="shared" si="110"/>
        <v>0</v>
      </c>
      <c r="Z113" s="126">
        <f t="shared" si="110"/>
        <v>0</v>
      </c>
      <c r="AA113" s="126">
        <f t="shared" si="110"/>
        <v>0</v>
      </c>
      <c r="AB113" s="126">
        <f t="shared" si="110"/>
        <v>0</v>
      </c>
      <c r="AC113" s="126">
        <f t="shared" si="110"/>
        <v>0</v>
      </c>
      <c r="AD113" s="126">
        <f t="shared" si="110"/>
        <v>0</v>
      </c>
      <c r="AE113" s="75">
        <f t="shared" si="66"/>
        <v>392.19852914437558</v>
      </c>
    </row>
    <row r="114" spans="1:31" x14ac:dyDescent="0.3">
      <c r="A114" s="73">
        <v>1000072</v>
      </c>
      <c r="B114" s="74">
        <v>12.430235347021895</v>
      </c>
      <c r="C114" s="126">
        <v>60.682371274586288</v>
      </c>
      <c r="D114" s="147">
        <v>0.82199999999999995</v>
      </c>
      <c r="E114" s="126">
        <v>49.880909187709925</v>
      </c>
      <c r="F114" s="126">
        <f t="shared" ref="F114:AD114" si="111">IF(F$2&lt;$B114,$E114,IF((($B114-F$2+1)&gt;0),($B114-F$2+1)*E114,0))</f>
        <v>49.880909187709925</v>
      </c>
      <c r="G114" s="126">
        <f t="shared" si="111"/>
        <v>49.880909187709925</v>
      </c>
      <c r="H114" s="126">
        <f t="shared" si="111"/>
        <v>49.880909187709925</v>
      </c>
      <c r="I114" s="126">
        <f t="shared" si="111"/>
        <v>49.880909187709925</v>
      </c>
      <c r="J114" s="126">
        <f t="shared" si="111"/>
        <v>49.880909187709925</v>
      </c>
      <c r="K114" s="126">
        <f t="shared" si="111"/>
        <v>49.880909187709925</v>
      </c>
      <c r="L114" s="126">
        <f t="shared" si="111"/>
        <v>49.880909187709925</v>
      </c>
      <c r="M114" s="126">
        <f t="shared" si="111"/>
        <v>49.880909187709925</v>
      </c>
      <c r="N114" s="126">
        <f t="shared" si="111"/>
        <v>49.880909187709925</v>
      </c>
      <c r="O114" s="126">
        <f t="shared" si="111"/>
        <v>49.880909187709925</v>
      </c>
      <c r="P114" s="126">
        <f t="shared" si="111"/>
        <v>49.880909187709925</v>
      </c>
      <c r="Q114" s="126">
        <f t="shared" si="111"/>
        <v>49.880909187709925</v>
      </c>
      <c r="R114" s="126">
        <f t="shared" si="111"/>
        <v>21.460530274142027</v>
      </c>
      <c r="S114" s="126">
        <f t="shared" si="111"/>
        <v>0</v>
      </c>
      <c r="T114" s="126">
        <f t="shared" si="111"/>
        <v>0</v>
      </c>
      <c r="U114" s="126">
        <f t="shared" si="111"/>
        <v>0</v>
      </c>
      <c r="V114" s="126">
        <f t="shared" si="111"/>
        <v>0</v>
      </c>
      <c r="W114" s="126">
        <f t="shared" si="111"/>
        <v>0</v>
      </c>
      <c r="X114" s="126">
        <f t="shared" si="111"/>
        <v>0</v>
      </c>
      <c r="Y114" s="126">
        <f t="shared" si="111"/>
        <v>0</v>
      </c>
      <c r="Z114" s="126">
        <f t="shared" si="111"/>
        <v>0</v>
      </c>
      <c r="AA114" s="126">
        <f t="shared" si="111"/>
        <v>0</v>
      </c>
      <c r="AB114" s="126">
        <f t="shared" si="111"/>
        <v>0</v>
      </c>
      <c r="AC114" s="126">
        <f t="shared" si="111"/>
        <v>0</v>
      </c>
      <c r="AD114" s="126">
        <f t="shared" si="111"/>
        <v>0</v>
      </c>
      <c r="AE114" s="75">
        <f t="shared" si="66"/>
        <v>620.03144052666096</v>
      </c>
    </row>
    <row r="115" spans="1:31" x14ac:dyDescent="0.3">
      <c r="A115" s="73">
        <v>901532</v>
      </c>
      <c r="B115" s="74">
        <v>15.561148235315002</v>
      </c>
      <c r="C115" s="126">
        <v>26.429093042278261</v>
      </c>
      <c r="D115" s="147">
        <v>0.82199999999999995</v>
      </c>
      <c r="E115" s="126">
        <v>21.724714480752731</v>
      </c>
      <c r="F115" s="126">
        <f t="shared" ref="F115:AD115" si="112">IF(F$2&lt;$B115,$E115,IF((($B115-F$2+1)&gt;0),($B115-F$2+1)*E115,0))</f>
        <v>21.724714480752731</v>
      </c>
      <c r="G115" s="126">
        <f t="shared" si="112"/>
        <v>21.724714480752731</v>
      </c>
      <c r="H115" s="126">
        <f t="shared" si="112"/>
        <v>21.724714480752731</v>
      </c>
      <c r="I115" s="126">
        <f t="shared" si="112"/>
        <v>21.724714480752731</v>
      </c>
      <c r="J115" s="126">
        <f t="shared" si="112"/>
        <v>21.724714480752731</v>
      </c>
      <c r="K115" s="126">
        <f t="shared" si="112"/>
        <v>21.724714480752731</v>
      </c>
      <c r="L115" s="126">
        <f t="shared" si="112"/>
        <v>21.724714480752731</v>
      </c>
      <c r="M115" s="126">
        <f t="shared" si="112"/>
        <v>21.724714480752731</v>
      </c>
      <c r="N115" s="126">
        <f t="shared" si="112"/>
        <v>21.724714480752731</v>
      </c>
      <c r="O115" s="126">
        <f t="shared" si="112"/>
        <v>21.724714480752731</v>
      </c>
      <c r="P115" s="126">
        <f t="shared" si="112"/>
        <v>21.724714480752731</v>
      </c>
      <c r="Q115" s="126">
        <f t="shared" si="112"/>
        <v>21.724714480752731</v>
      </c>
      <c r="R115" s="126">
        <f t="shared" si="112"/>
        <v>21.724714480752731</v>
      </c>
      <c r="S115" s="126">
        <f t="shared" si="112"/>
        <v>21.724714480752731</v>
      </c>
      <c r="T115" s="126">
        <f t="shared" si="112"/>
        <v>21.724714480752731</v>
      </c>
      <c r="U115" s="126">
        <f t="shared" si="112"/>
        <v>12.190785193596673</v>
      </c>
      <c r="V115" s="126">
        <f t="shared" si="112"/>
        <v>0</v>
      </c>
      <c r="W115" s="126">
        <f t="shared" si="112"/>
        <v>0</v>
      </c>
      <c r="X115" s="126">
        <f t="shared" si="112"/>
        <v>0</v>
      </c>
      <c r="Y115" s="126">
        <f t="shared" si="112"/>
        <v>0</v>
      </c>
      <c r="Z115" s="126">
        <f t="shared" si="112"/>
        <v>0</v>
      </c>
      <c r="AA115" s="126">
        <f t="shared" si="112"/>
        <v>0</v>
      </c>
      <c r="AB115" s="126">
        <f t="shared" si="112"/>
        <v>0</v>
      </c>
      <c r="AC115" s="126">
        <f t="shared" si="112"/>
        <v>0</v>
      </c>
      <c r="AD115" s="126">
        <f t="shared" si="112"/>
        <v>0</v>
      </c>
      <c r="AE115" s="75">
        <f t="shared" si="66"/>
        <v>338.06150240488762</v>
      </c>
    </row>
    <row r="116" spans="1:31" x14ac:dyDescent="0.3">
      <c r="A116" s="73">
        <v>1000053</v>
      </c>
      <c r="B116" s="74">
        <v>15.561148235315002</v>
      </c>
      <c r="C116" s="126">
        <v>112.3606912535819</v>
      </c>
      <c r="D116" s="147">
        <v>0.82199999999999995</v>
      </c>
      <c r="E116" s="126">
        <v>92.360488210444316</v>
      </c>
      <c r="F116" s="126">
        <f t="shared" ref="F116:AD116" si="113">IF(F$2&lt;$B116,$E116,IF((($B116-F$2+1)&gt;0),($B116-F$2+1)*E116,0))</f>
        <v>92.360488210444316</v>
      </c>
      <c r="G116" s="126">
        <f t="shared" si="113"/>
        <v>92.360488210444316</v>
      </c>
      <c r="H116" s="126">
        <f t="shared" si="113"/>
        <v>92.360488210444316</v>
      </c>
      <c r="I116" s="126">
        <f t="shared" si="113"/>
        <v>92.360488210444316</v>
      </c>
      <c r="J116" s="126">
        <f t="shared" si="113"/>
        <v>92.360488210444316</v>
      </c>
      <c r="K116" s="126">
        <f t="shared" si="113"/>
        <v>92.360488210444316</v>
      </c>
      <c r="L116" s="126">
        <f t="shared" si="113"/>
        <v>92.360488210444316</v>
      </c>
      <c r="M116" s="126">
        <f t="shared" si="113"/>
        <v>92.360488210444316</v>
      </c>
      <c r="N116" s="126">
        <f t="shared" si="113"/>
        <v>92.360488210444316</v>
      </c>
      <c r="O116" s="126">
        <f t="shared" si="113"/>
        <v>92.360488210444316</v>
      </c>
      <c r="P116" s="126">
        <f t="shared" si="113"/>
        <v>92.360488210444316</v>
      </c>
      <c r="Q116" s="126">
        <f t="shared" si="113"/>
        <v>92.360488210444316</v>
      </c>
      <c r="R116" s="126">
        <f t="shared" si="113"/>
        <v>92.360488210444316</v>
      </c>
      <c r="S116" s="126">
        <f t="shared" si="113"/>
        <v>92.360488210444316</v>
      </c>
      <c r="T116" s="126">
        <f t="shared" si="113"/>
        <v>92.360488210444316</v>
      </c>
      <c r="U116" s="126">
        <f t="shared" si="113"/>
        <v>51.827924972122908</v>
      </c>
      <c r="V116" s="126">
        <f t="shared" si="113"/>
        <v>0</v>
      </c>
      <c r="W116" s="126">
        <f t="shared" si="113"/>
        <v>0</v>
      </c>
      <c r="X116" s="126">
        <f t="shared" si="113"/>
        <v>0</v>
      </c>
      <c r="Y116" s="126">
        <f t="shared" si="113"/>
        <v>0</v>
      </c>
      <c r="Z116" s="126">
        <f t="shared" si="113"/>
        <v>0</v>
      </c>
      <c r="AA116" s="126">
        <f t="shared" si="113"/>
        <v>0</v>
      </c>
      <c r="AB116" s="126">
        <f t="shared" si="113"/>
        <v>0</v>
      </c>
      <c r="AC116" s="126">
        <f t="shared" si="113"/>
        <v>0</v>
      </c>
      <c r="AD116" s="126">
        <f t="shared" si="113"/>
        <v>0</v>
      </c>
      <c r="AE116" s="75">
        <f t="shared" si="66"/>
        <v>1437.235248128788</v>
      </c>
    </row>
    <row r="117" spans="1:31" x14ac:dyDescent="0.3">
      <c r="A117" s="73">
        <v>1802001</v>
      </c>
      <c r="B117" s="74">
        <v>13.318109300380602</v>
      </c>
      <c r="C117" s="126">
        <v>150.55612686069526</v>
      </c>
      <c r="D117" s="147">
        <v>0.82200000000000006</v>
      </c>
      <c r="E117" s="126">
        <v>123.75713627949149</v>
      </c>
      <c r="F117" s="126">
        <f t="shared" ref="F117:AD117" si="114">IF(F$2&lt;$B117,$E117,IF((($B117-F$2+1)&gt;0),($B117-F$2+1)*E117,0))</f>
        <v>123.75713627949149</v>
      </c>
      <c r="G117" s="126">
        <f t="shared" si="114"/>
        <v>123.75713627949149</v>
      </c>
      <c r="H117" s="126">
        <f t="shared" si="114"/>
        <v>123.75713627949149</v>
      </c>
      <c r="I117" s="126">
        <f t="shared" si="114"/>
        <v>123.75713627949149</v>
      </c>
      <c r="J117" s="126">
        <f t="shared" si="114"/>
        <v>123.75713627949149</v>
      </c>
      <c r="K117" s="126">
        <f t="shared" si="114"/>
        <v>123.75713627949149</v>
      </c>
      <c r="L117" s="126">
        <f t="shared" si="114"/>
        <v>123.75713627949149</v>
      </c>
      <c r="M117" s="126">
        <f t="shared" si="114"/>
        <v>123.75713627949149</v>
      </c>
      <c r="N117" s="126">
        <f t="shared" si="114"/>
        <v>123.75713627949149</v>
      </c>
      <c r="O117" s="126">
        <f t="shared" si="114"/>
        <v>123.75713627949149</v>
      </c>
      <c r="P117" s="126">
        <f t="shared" si="114"/>
        <v>123.75713627949149</v>
      </c>
      <c r="Q117" s="126">
        <f t="shared" si="114"/>
        <v>123.75713627949149</v>
      </c>
      <c r="R117" s="126">
        <f t="shared" si="114"/>
        <v>123.75713627949149</v>
      </c>
      <c r="S117" s="126">
        <f t="shared" si="114"/>
        <v>39.368296038975849</v>
      </c>
      <c r="T117" s="126">
        <f t="shared" si="114"/>
        <v>0</v>
      </c>
      <c r="U117" s="126">
        <f t="shared" si="114"/>
        <v>0</v>
      </c>
      <c r="V117" s="126">
        <f t="shared" si="114"/>
        <v>0</v>
      </c>
      <c r="W117" s="126">
        <f t="shared" si="114"/>
        <v>0</v>
      </c>
      <c r="X117" s="126">
        <f t="shared" si="114"/>
        <v>0</v>
      </c>
      <c r="Y117" s="126">
        <f t="shared" si="114"/>
        <v>0</v>
      </c>
      <c r="Z117" s="126">
        <f t="shared" si="114"/>
        <v>0</v>
      </c>
      <c r="AA117" s="126">
        <f t="shared" si="114"/>
        <v>0</v>
      </c>
      <c r="AB117" s="126">
        <f t="shared" si="114"/>
        <v>0</v>
      </c>
      <c r="AC117" s="126">
        <f t="shared" si="114"/>
        <v>0</v>
      </c>
      <c r="AD117" s="126">
        <f t="shared" si="114"/>
        <v>0</v>
      </c>
      <c r="AE117" s="75">
        <f t="shared" si="66"/>
        <v>1648.2110676723655</v>
      </c>
    </row>
    <row r="118" spans="1:31" x14ac:dyDescent="0.3">
      <c r="A118" s="73">
        <v>1000415</v>
      </c>
      <c r="B118" s="74">
        <v>15.914330665564206</v>
      </c>
      <c r="C118" s="126">
        <v>245.33863387627784</v>
      </c>
      <c r="D118" s="147">
        <v>0.82199999999999995</v>
      </c>
      <c r="E118" s="126">
        <v>201.66835704630037</v>
      </c>
      <c r="F118" s="126">
        <f t="shared" ref="F118:AD118" si="115">IF(F$2&lt;$B118,$E118,IF((($B118-F$2+1)&gt;0),($B118-F$2+1)*E118,0))</f>
        <v>201.66835704630037</v>
      </c>
      <c r="G118" s="126">
        <f t="shared" si="115"/>
        <v>201.66835704630037</v>
      </c>
      <c r="H118" s="126">
        <f t="shared" si="115"/>
        <v>201.66835704630037</v>
      </c>
      <c r="I118" s="126">
        <f t="shared" si="115"/>
        <v>201.66835704630037</v>
      </c>
      <c r="J118" s="126">
        <f t="shared" si="115"/>
        <v>201.66835704630037</v>
      </c>
      <c r="K118" s="126">
        <f t="shared" si="115"/>
        <v>201.66835704630037</v>
      </c>
      <c r="L118" s="126">
        <f t="shared" si="115"/>
        <v>201.66835704630037</v>
      </c>
      <c r="M118" s="126">
        <f t="shared" si="115"/>
        <v>201.66835704630037</v>
      </c>
      <c r="N118" s="126">
        <f t="shared" si="115"/>
        <v>201.66835704630037</v>
      </c>
      <c r="O118" s="126">
        <f t="shared" si="115"/>
        <v>201.66835704630037</v>
      </c>
      <c r="P118" s="126">
        <f t="shared" si="115"/>
        <v>201.66835704630037</v>
      </c>
      <c r="Q118" s="126">
        <f t="shared" si="115"/>
        <v>201.66835704630037</v>
      </c>
      <c r="R118" s="126">
        <f t="shared" si="115"/>
        <v>201.66835704630037</v>
      </c>
      <c r="S118" s="126">
        <f t="shared" si="115"/>
        <v>201.66835704630037</v>
      </c>
      <c r="T118" s="126">
        <f t="shared" si="115"/>
        <v>201.66835704630037</v>
      </c>
      <c r="U118" s="126">
        <f t="shared" si="115"/>
        <v>184.39156312138377</v>
      </c>
      <c r="V118" s="126">
        <f t="shared" si="115"/>
        <v>0</v>
      </c>
      <c r="W118" s="126">
        <f t="shared" si="115"/>
        <v>0</v>
      </c>
      <c r="X118" s="126">
        <f t="shared" si="115"/>
        <v>0</v>
      </c>
      <c r="Y118" s="126">
        <f t="shared" si="115"/>
        <v>0</v>
      </c>
      <c r="Z118" s="126">
        <f t="shared" si="115"/>
        <v>0</v>
      </c>
      <c r="AA118" s="126">
        <f t="shared" si="115"/>
        <v>0</v>
      </c>
      <c r="AB118" s="126">
        <f t="shared" si="115"/>
        <v>0</v>
      </c>
      <c r="AC118" s="126">
        <f t="shared" si="115"/>
        <v>0</v>
      </c>
      <c r="AD118" s="126">
        <f t="shared" si="115"/>
        <v>0</v>
      </c>
      <c r="AE118" s="75">
        <f t="shared" si="66"/>
        <v>3209.4169188158899</v>
      </c>
    </row>
    <row r="119" spans="1:31" x14ac:dyDescent="0.3">
      <c r="A119" s="73">
        <v>901597</v>
      </c>
      <c r="B119" s="74">
        <v>16.672658823551789</v>
      </c>
      <c r="C119" s="126">
        <v>10.504603071407145</v>
      </c>
      <c r="D119" s="147">
        <v>0.82200000000000006</v>
      </c>
      <c r="E119" s="126">
        <v>8.6347837246966712</v>
      </c>
      <c r="F119" s="126">
        <f t="shared" ref="F119:AD119" si="116">IF(F$2&lt;$B119,$E119,IF((($B119-F$2+1)&gt;0),($B119-F$2+1)*E119,0))</f>
        <v>8.6347837246966712</v>
      </c>
      <c r="G119" s="126">
        <f t="shared" si="116"/>
        <v>8.6347837246966712</v>
      </c>
      <c r="H119" s="126">
        <f t="shared" si="116"/>
        <v>8.6347837246966712</v>
      </c>
      <c r="I119" s="126">
        <f t="shared" si="116"/>
        <v>8.6347837246966712</v>
      </c>
      <c r="J119" s="126">
        <f t="shared" si="116"/>
        <v>8.6347837246966712</v>
      </c>
      <c r="K119" s="126">
        <f t="shared" si="116"/>
        <v>8.6347837246966712</v>
      </c>
      <c r="L119" s="126">
        <f t="shared" si="116"/>
        <v>8.6347837246966712</v>
      </c>
      <c r="M119" s="126">
        <f t="shared" si="116"/>
        <v>8.6347837246966712</v>
      </c>
      <c r="N119" s="126">
        <f t="shared" si="116"/>
        <v>8.6347837246966712</v>
      </c>
      <c r="O119" s="126">
        <f t="shared" si="116"/>
        <v>8.6347837246966712</v>
      </c>
      <c r="P119" s="126">
        <f t="shared" si="116"/>
        <v>8.6347837246966712</v>
      </c>
      <c r="Q119" s="126">
        <f t="shared" si="116"/>
        <v>8.6347837246966712</v>
      </c>
      <c r="R119" s="126">
        <f t="shared" si="116"/>
        <v>8.6347837246966712</v>
      </c>
      <c r="S119" s="126">
        <f t="shared" si="116"/>
        <v>8.6347837246966712</v>
      </c>
      <c r="T119" s="126">
        <f t="shared" si="116"/>
        <v>8.6347837246966712</v>
      </c>
      <c r="U119" s="126">
        <f t="shared" si="116"/>
        <v>8.6347837246966712</v>
      </c>
      <c r="V119" s="126">
        <f t="shared" si="116"/>
        <v>5.8082634618785951</v>
      </c>
      <c r="W119" s="126">
        <f t="shared" si="116"/>
        <v>0</v>
      </c>
      <c r="X119" s="126">
        <f t="shared" si="116"/>
        <v>0</v>
      </c>
      <c r="Y119" s="126">
        <f t="shared" si="116"/>
        <v>0</v>
      </c>
      <c r="Z119" s="126">
        <f t="shared" si="116"/>
        <v>0</v>
      </c>
      <c r="AA119" s="126">
        <f t="shared" si="116"/>
        <v>0</v>
      </c>
      <c r="AB119" s="126">
        <f t="shared" si="116"/>
        <v>0</v>
      </c>
      <c r="AC119" s="126">
        <f t="shared" si="116"/>
        <v>0</v>
      </c>
      <c r="AD119" s="126">
        <f t="shared" si="116"/>
        <v>0</v>
      </c>
      <c r="AE119" s="75">
        <f t="shared" si="66"/>
        <v>143.96480305702536</v>
      </c>
    </row>
    <row r="120" spans="1:31" x14ac:dyDescent="0.3">
      <c r="A120" s="73">
        <v>1800065</v>
      </c>
      <c r="B120" s="74">
        <v>16.672658823551789</v>
      </c>
      <c r="C120" s="126">
        <v>296.69041332871694</v>
      </c>
      <c r="D120" s="147">
        <v>0.82199999999999995</v>
      </c>
      <c r="E120" s="126">
        <v>243.87951975620533</v>
      </c>
      <c r="F120" s="126">
        <f t="shared" ref="F120:AD120" si="117">IF(F$2&lt;$B120,$E120,IF((($B120-F$2+1)&gt;0),($B120-F$2+1)*E120,0))</f>
        <v>243.87951975620533</v>
      </c>
      <c r="G120" s="126">
        <f t="shared" si="117"/>
        <v>243.87951975620533</v>
      </c>
      <c r="H120" s="126">
        <f t="shared" si="117"/>
        <v>243.87951975620533</v>
      </c>
      <c r="I120" s="126">
        <f t="shared" si="117"/>
        <v>243.87951975620533</v>
      </c>
      <c r="J120" s="126">
        <f t="shared" si="117"/>
        <v>243.87951975620533</v>
      </c>
      <c r="K120" s="126">
        <f t="shared" si="117"/>
        <v>243.87951975620533</v>
      </c>
      <c r="L120" s="126">
        <f t="shared" si="117"/>
        <v>243.87951975620533</v>
      </c>
      <c r="M120" s="126">
        <f t="shared" si="117"/>
        <v>243.87951975620533</v>
      </c>
      <c r="N120" s="126">
        <f t="shared" si="117"/>
        <v>243.87951975620533</v>
      </c>
      <c r="O120" s="126">
        <f t="shared" si="117"/>
        <v>243.87951975620533</v>
      </c>
      <c r="P120" s="126">
        <f t="shared" si="117"/>
        <v>243.87951975620533</v>
      </c>
      <c r="Q120" s="126">
        <f t="shared" si="117"/>
        <v>243.87951975620533</v>
      </c>
      <c r="R120" s="126">
        <f t="shared" si="117"/>
        <v>243.87951975620533</v>
      </c>
      <c r="S120" s="126">
        <f t="shared" si="117"/>
        <v>243.87951975620533</v>
      </c>
      <c r="T120" s="126">
        <f t="shared" si="117"/>
        <v>243.87951975620533</v>
      </c>
      <c r="U120" s="126">
        <f t="shared" si="117"/>
        <v>243.87951975620533</v>
      </c>
      <c r="V120" s="126">
        <f t="shared" si="117"/>
        <v>164.04771084758428</v>
      </c>
      <c r="W120" s="126">
        <f t="shared" si="117"/>
        <v>0</v>
      </c>
      <c r="X120" s="126">
        <f t="shared" si="117"/>
        <v>0</v>
      </c>
      <c r="Y120" s="126">
        <f t="shared" si="117"/>
        <v>0</v>
      </c>
      <c r="Z120" s="126">
        <f t="shared" si="117"/>
        <v>0</v>
      </c>
      <c r="AA120" s="126">
        <f t="shared" si="117"/>
        <v>0</v>
      </c>
      <c r="AB120" s="126">
        <f t="shared" si="117"/>
        <v>0</v>
      </c>
      <c r="AC120" s="126">
        <f t="shared" si="117"/>
        <v>0</v>
      </c>
      <c r="AD120" s="126">
        <f t="shared" si="117"/>
        <v>0</v>
      </c>
      <c r="AE120" s="75">
        <f t="shared" si="66"/>
        <v>4066.1200269468695</v>
      </c>
    </row>
    <row r="121" spans="1:31" x14ac:dyDescent="0.3">
      <c r="A121" s="73">
        <v>1000378</v>
      </c>
      <c r="B121" s="74">
        <v>6.3467254588320481</v>
      </c>
      <c r="C121" s="126">
        <v>525.73056524506865</v>
      </c>
      <c r="D121" s="147">
        <v>0.82200000000000006</v>
      </c>
      <c r="E121" s="126">
        <v>432.15052463144639</v>
      </c>
      <c r="F121" s="126">
        <f t="shared" ref="F121:AD121" si="118">IF(F$2&lt;$B121,$E121,IF((($B121-F$2+1)&gt;0),($B121-F$2+1)*E121,0))</f>
        <v>432.15052463144639</v>
      </c>
      <c r="G121" s="126">
        <f t="shared" si="118"/>
        <v>432.15052463144639</v>
      </c>
      <c r="H121" s="126">
        <f t="shared" si="118"/>
        <v>432.15052463144639</v>
      </c>
      <c r="I121" s="126">
        <f t="shared" si="118"/>
        <v>432.15052463144639</v>
      </c>
      <c r="J121" s="126">
        <f t="shared" si="118"/>
        <v>432.15052463144639</v>
      </c>
      <c r="K121" s="126">
        <f t="shared" si="118"/>
        <v>432.15052463144639</v>
      </c>
      <c r="L121" s="126">
        <f t="shared" si="118"/>
        <v>149.83758893734856</v>
      </c>
      <c r="M121" s="126">
        <f t="shared" si="118"/>
        <v>0</v>
      </c>
      <c r="N121" s="126">
        <f t="shared" si="118"/>
        <v>0</v>
      </c>
      <c r="O121" s="126">
        <f t="shared" si="118"/>
        <v>0</v>
      </c>
      <c r="P121" s="126">
        <f t="shared" si="118"/>
        <v>0</v>
      </c>
      <c r="Q121" s="126">
        <f t="shared" si="118"/>
        <v>0</v>
      </c>
      <c r="R121" s="126">
        <f t="shared" si="118"/>
        <v>0</v>
      </c>
      <c r="S121" s="126">
        <f t="shared" si="118"/>
        <v>0</v>
      </c>
      <c r="T121" s="126">
        <f t="shared" si="118"/>
        <v>0</v>
      </c>
      <c r="U121" s="126">
        <f t="shared" si="118"/>
        <v>0</v>
      </c>
      <c r="V121" s="126">
        <f t="shared" si="118"/>
        <v>0</v>
      </c>
      <c r="W121" s="126">
        <f t="shared" si="118"/>
        <v>0</v>
      </c>
      <c r="X121" s="126">
        <f t="shared" si="118"/>
        <v>0</v>
      </c>
      <c r="Y121" s="126">
        <f t="shared" si="118"/>
        <v>0</v>
      </c>
      <c r="Z121" s="126">
        <f t="shared" si="118"/>
        <v>0</v>
      </c>
      <c r="AA121" s="126">
        <f t="shared" si="118"/>
        <v>0</v>
      </c>
      <c r="AB121" s="126">
        <f t="shared" si="118"/>
        <v>0</v>
      </c>
      <c r="AC121" s="126">
        <f t="shared" si="118"/>
        <v>0</v>
      </c>
      <c r="AD121" s="126">
        <f t="shared" si="118"/>
        <v>0</v>
      </c>
      <c r="AE121" s="75">
        <f t="shared" si="66"/>
        <v>2742.7407367260271</v>
      </c>
    </row>
    <row r="122" spans="1:31" x14ac:dyDescent="0.3">
      <c r="A122" s="73">
        <v>1000065</v>
      </c>
      <c r="B122" s="74">
        <v>12.430235347021895</v>
      </c>
      <c r="C122" s="126">
        <v>159.18390531221718</v>
      </c>
      <c r="D122" s="147">
        <v>0.82200000000000006</v>
      </c>
      <c r="E122" s="126">
        <v>130.84917016664252</v>
      </c>
      <c r="F122" s="126">
        <f t="shared" ref="F122:AD122" si="119">IF(F$2&lt;$B122,$E122,IF((($B122-F$2+1)&gt;0),($B122-F$2+1)*E122,0))</f>
        <v>130.84917016664252</v>
      </c>
      <c r="G122" s="126">
        <f t="shared" si="119"/>
        <v>130.84917016664252</v>
      </c>
      <c r="H122" s="126">
        <f t="shared" si="119"/>
        <v>130.84917016664252</v>
      </c>
      <c r="I122" s="126">
        <f t="shared" si="119"/>
        <v>130.84917016664252</v>
      </c>
      <c r="J122" s="126">
        <f t="shared" si="119"/>
        <v>130.84917016664252</v>
      </c>
      <c r="K122" s="126">
        <f t="shared" si="119"/>
        <v>130.84917016664252</v>
      </c>
      <c r="L122" s="126">
        <f t="shared" si="119"/>
        <v>130.84917016664252</v>
      </c>
      <c r="M122" s="126">
        <f t="shared" si="119"/>
        <v>130.84917016664252</v>
      </c>
      <c r="N122" s="126">
        <f t="shared" si="119"/>
        <v>130.84917016664252</v>
      </c>
      <c r="O122" s="126">
        <f t="shared" si="119"/>
        <v>130.84917016664252</v>
      </c>
      <c r="P122" s="126">
        <f t="shared" si="119"/>
        <v>130.84917016664252</v>
      </c>
      <c r="Q122" s="126">
        <f t="shared" si="119"/>
        <v>130.84917016664252</v>
      </c>
      <c r="R122" s="126">
        <f t="shared" si="119"/>
        <v>56.295938134172481</v>
      </c>
      <c r="S122" s="126">
        <f t="shared" si="119"/>
        <v>0</v>
      </c>
      <c r="T122" s="126">
        <f t="shared" si="119"/>
        <v>0</v>
      </c>
      <c r="U122" s="126">
        <f t="shared" si="119"/>
        <v>0</v>
      </c>
      <c r="V122" s="126">
        <f t="shared" si="119"/>
        <v>0</v>
      </c>
      <c r="W122" s="126">
        <f t="shared" si="119"/>
        <v>0</v>
      </c>
      <c r="X122" s="126">
        <f t="shared" si="119"/>
        <v>0</v>
      </c>
      <c r="Y122" s="126">
        <f t="shared" si="119"/>
        <v>0</v>
      </c>
      <c r="Z122" s="126">
        <f t="shared" si="119"/>
        <v>0</v>
      </c>
      <c r="AA122" s="126">
        <f t="shared" si="119"/>
        <v>0</v>
      </c>
      <c r="AB122" s="126">
        <f t="shared" si="119"/>
        <v>0</v>
      </c>
      <c r="AC122" s="126">
        <f t="shared" si="119"/>
        <v>0</v>
      </c>
      <c r="AD122" s="126">
        <f t="shared" si="119"/>
        <v>0</v>
      </c>
      <c r="AE122" s="75">
        <f t="shared" si="66"/>
        <v>1626.4859801338832</v>
      </c>
    </row>
    <row r="123" spans="1:31" x14ac:dyDescent="0.3">
      <c r="A123" s="73">
        <v>1800148</v>
      </c>
      <c r="B123" s="74">
        <v>16.672658823551789</v>
      </c>
      <c r="C123" s="126">
        <v>3.9998540553168671</v>
      </c>
      <c r="D123" s="147">
        <v>0.82199999999999995</v>
      </c>
      <c r="E123" s="126">
        <v>3.2878800334704645</v>
      </c>
      <c r="F123" s="126">
        <f t="shared" ref="F123:AD123" si="120">IF(F$2&lt;$B123,$E123,IF((($B123-F$2+1)&gt;0),($B123-F$2+1)*E123,0))</f>
        <v>3.2878800334704645</v>
      </c>
      <c r="G123" s="126">
        <f t="shared" si="120"/>
        <v>3.2878800334704645</v>
      </c>
      <c r="H123" s="126">
        <f t="shared" si="120"/>
        <v>3.2878800334704645</v>
      </c>
      <c r="I123" s="126">
        <f t="shared" si="120"/>
        <v>3.2878800334704645</v>
      </c>
      <c r="J123" s="126">
        <f t="shared" si="120"/>
        <v>3.2878800334704645</v>
      </c>
      <c r="K123" s="126">
        <f t="shared" si="120"/>
        <v>3.2878800334704645</v>
      </c>
      <c r="L123" s="126">
        <f t="shared" si="120"/>
        <v>3.2878800334704645</v>
      </c>
      <c r="M123" s="126">
        <f t="shared" si="120"/>
        <v>3.2878800334704645</v>
      </c>
      <c r="N123" s="126">
        <f t="shared" si="120"/>
        <v>3.2878800334704645</v>
      </c>
      <c r="O123" s="126">
        <f t="shared" si="120"/>
        <v>3.2878800334704645</v>
      </c>
      <c r="P123" s="126">
        <f t="shared" si="120"/>
        <v>3.2878800334704645</v>
      </c>
      <c r="Q123" s="126">
        <f t="shared" si="120"/>
        <v>3.2878800334704645</v>
      </c>
      <c r="R123" s="126">
        <f t="shared" si="120"/>
        <v>3.2878800334704645</v>
      </c>
      <c r="S123" s="126">
        <f t="shared" si="120"/>
        <v>3.2878800334704645</v>
      </c>
      <c r="T123" s="126">
        <f t="shared" si="120"/>
        <v>3.2878800334704645</v>
      </c>
      <c r="U123" s="126">
        <f t="shared" si="120"/>
        <v>3.2878800334704645</v>
      </c>
      <c r="V123" s="126">
        <f t="shared" si="120"/>
        <v>2.2116215152936585</v>
      </c>
      <c r="W123" s="126">
        <f t="shared" si="120"/>
        <v>0</v>
      </c>
      <c r="X123" s="126">
        <f t="shared" si="120"/>
        <v>0</v>
      </c>
      <c r="Y123" s="126">
        <f t="shared" si="120"/>
        <v>0</v>
      </c>
      <c r="Z123" s="126">
        <f t="shared" si="120"/>
        <v>0</v>
      </c>
      <c r="AA123" s="126">
        <f t="shared" si="120"/>
        <v>0</v>
      </c>
      <c r="AB123" s="126">
        <f t="shared" si="120"/>
        <v>0</v>
      </c>
      <c r="AC123" s="126">
        <f t="shared" si="120"/>
        <v>0</v>
      </c>
      <c r="AD123" s="126">
        <f t="shared" si="120"/>
        <v>0</v>
      </c>
      <c r="AE123" s="75">
        <f t="shared" si="66"/>
        <v>54.81770205082109</v>
      </c>
    </row>
    <row r="124" spans="1:31" x14ac:dyDescent="0.3">
      <c r="A124" s="73">
        <v>1000195</v>
      </c>
      <c r="B124" s="74">
        <v>6.3467254588320481</v>
      </c>
      <c r="C124" s="126">
        <v>335.16991910130292</v>
      </c>
      <c r="D124" s="147">
        <v>0.82199999999999995</v>
      </c>
      <c r="E124" s="126">
        <v>275.50967350127098</v>
      </c>
      <c r="F124" s="126">
        <f t="shared" ref="F124:AD124" si="121">IF(F$2&lt;$B124,$E124,IF((($B124-F$2+1)&gt;0),($B124-F$2+1)*E124,0))</f>
        <v>275.50967350127098</v>
      </c>
      <c r="G124" s="126">
        <f t="shared" si="121"/>
        <v>275.50967350127098</v>
      </c>
      <c r="H124" s="126">
        <f t="shared" si="121"/>
        <v>275.50967350127098</v>
      </c>
      <c r="I124" s="126">
        <f t="shared" si="121"/>
        <v>275.50967350127098</v>
      </c>
      <c r="J124" s="126">
        <f t="shared" si="121"/>
        <v>275.50967350127098</v>
      </c>
      <c r="K124" s="126">
        <f t="shared" si="121"/>
        <v>275.50967350127098</v>
      </c>
      <c r="L124" s="126">
        <f t="shared" si="121"/>
        <v>95.526217957395943</v>
      </c>
      <c r="M124" s="126">
        <f t="shared" si="121"/>
        <v>0</v>
      </c>
      <c r="N124" s="126">
        <f t="shared" si="121"/>
        <v>0</v>
      </c>
      <c r="O124" s="126">
        <f t="shared" si="121"/>
        <v>0</v>
      </c>
      <c r="P124" s="126">
        <f t="shared" si="121"/>
        <v>0</v>
      </c>
      <c r="Q124" s="126">
        <f t="shared" si="121"/>
        <v>0</v>
      </c>
      <c r="R124" s="126">
        <f t="shared" si="121"/>
        <v>0</v>
      </c>
      <c r="S124" s="126">
        <f t="shared" si="121"/>
        <v>0</v>
      </c>
      <c r="T124" s="126">
        <f t="shared" si="121"/>
        <v>0</v>
      </c>
      <c r="U124" s="126">
        <f t="shared" si="121"/>
        <v>0</v>
      </c>
      <c r="V124" s="126">
        <f t="shared" si="121"/>
        <v>0</v>
      </c>
      <c r="W124" s="126">
        <f t="shared" si="121"/>
        <v>0</v>
      </c>
      <c r="X124" s="126">
        <f t="shared" si="121"/>
        <v>0</v>
      </c>
      <c r="Y124" s="126">
        <f t="shared" si="121"/>
        <v>0</v>
      </c>
      <c r="Z124" s="126">
        <f t="shared" si="121"/>
        <v>0</v>
      </c>
      <c r="AA124" s="126">
        <f t="shared" si="121"/>
        <v>0</v>
      </c>
      <c r="AB124" s="126">
        <f t="shared" si="121"/>
        <v>0</v>
      </c>
      <c r="AC124" s="126">
        <f t="shared" si="121"/>
        <v>0</v>
      </c>
      <c r="AD124" s="126">
        <f t="shared" si="121"/>
        <v>0</v>
      </c>
      <c r="AE124" s="75">
        <f t="shared" si="66"/>
        <v>1748.5842589650219</v>
      </c>
    </row>
    <row r="125" spans="1:31" x14ac:dyDescent="0.3">
      <c r="A125" s="73">
        <v>1000592</v>
      </c>
      <c r="B125" s="74">
        <v>16.672658823551789</v>
      </c>
      <c r="C125" s="126">
        <v>15.575010218079886</v>
      </c>
      <c r="D125" s="147">
        <v>0.82199999999999984</v>
      </c>
      <c r="E125" s="126">
        <v>12.802658399261665</v>
      </c>
      <c r="F125" s="126">
        <f t="shared" ref="F125:AD125" si="122">IF(F$2&lt;$B125,$E125,IF((($B125-F$2+1)&gt;0),($B125-F$2+1)*E125,0))</f>
        <v>12.802658399261665</v>
      </c>
      <c r="G125" s="126">
        <f t="shared" si="122"/>
        <v>12.802658399261665</v>
      </c>
      <c r="H125" s="126">
        <f t="shared" si="122"/>
        <v>12.802658399261665</v>
      </c>
      <c r="I125" s="126">
        <f t="shared" si="122"/>
        <v>12.802658399261665</v>
      </c>
      <c r="J125" s="126">
        <f t="shared" si="122"/>
        <v>12.802658399261665</v>
      </c>
      <c r="K125" s="126">
        <f t="shared" si="122"/>
        <v>12.802658399261665</v>
      </c>
      <c r="L125" s="126">
        <f t="shared" si="122"/>
        <v>12.802658399261665</v>
      </c>
      <c r="M125" s="126">
        <f t="shared" si="122"/>
        <v>12.802658399261665</v>
      </c>
      <c r="N125" s="126">
        <f t="shared" si="122"/>
        <v>12.802658399261665</v>
      </c>
      <c r="O125" s="126">
        <f t="shared" si="122"/>
        <v>12.802658399261665</v>
      </c>
      <c r="P125" s="126">
        <f t="shared" si="122"/>
        <v>12.802658399261665</v>
      </c>
      <c r="Q125" s="126">
        <f t="shared" si="122"/>
        <v>12.802658399261665</v>
      </c>
      <c r="R125" s="126">
        <f t="shared" si="122"/>
        <v>12.802658399261665</v>
      </c>
      <c r="S125" s="126">
        <f t="shared" si="122"/>
        <v>12.802658399261665</v>
      </c>
      <c r="T125" s="126">
        <f t="shared" si="122"/>
        <v>12.802658399261665</v>
      </c>
      <c r="U125" s="126">
        <f t="shared" si="122"/>
        <v>12.802658399261665</v>
      </c>
      <c r="V125" s="126">
        <f t="shared" si="122"/>
        <v>8.611821137182778</v>
      </c>
      <c r="W125" s="126">
        <f t="shared" si="122"/>
        <v>0</v>
      </c>
      <c r="X125" s="126">
        <f t="shared" si="122"/>
        <v>0</v>
      </c>
      <c r="Y125" s="126">
        <f t="shared" si="122"/>
        <v>0</v>
      </c>
      <c r="Z125" s="126">
        <f t="shared" si="122"/>
        <v>0</v>
      </c>
      <c r="AA125" s="126">
        <f t="shared" si="122"/>
        <v>0</v>
      </c>
      <c r="AB125" s="126">
        <f t="shared" si="122"/>
        <v>0</v>
      </c>
      <c r="AC125" s="126">
        <f t="shared" si="122"/>
        <v>0</v>
      </c>
      <c r="AD125" s="126">
        <f t="shared" si="122"/>
        <v>0</v>
      </c>
      <c r="AE125" s="75">
        <f t="shared" si="66"/>
        <v>213.45435552536944</v>
      </c>
    </row>
    <row r="126" spans="1:31" x14ac:dyDescent="0.3">
      <c r="A126" s="73">
        <v>1800780</v>
      </c>
      <c r="B126" s="74">
        <v>9.6156749148747949</v>
      </c>
      <c r="C126" s="126">
        <v>25.073666738294481</v>
      </c>
      <c r="D126" s="147">
        <v>0.82199999999999984</v>
      </c>
      <c r="E126" s="126">
        <v>20.610554058878062</v>
      </c>
      <c r="F126" s="126">
        <f t="shared" ref="F126:AD126" si="123">IF(F$2&lt;$B126,$E126,IF((($B126-F$2+1)&gt;0),($B126-F$2+1)*E126,0))</f>
        <v>20.610554058878062</v>
      </c>
      <c r="G126" s="126">
        <f t="shared" si="123"/>
        <v>20.610554058878062</v>
      </c>
      <c r="H126" s="126">
        <f t="shared" si="123"/>
        <v>20.610554058878062</v>
      </c>
      <c r="I126" s="126">
        <f t="shared" si="123"/>
        <v>20.610554058878062</v>
      </c>
      <c r="J126" s="126">
        <f t="shared" si="123"/>
        <v>20.610554058878062</v>
      </c>
      <c r="K126" s="126">
        <f t="shared" si="123"/>
        <v>20.610554058878062</v>
      </c>
      <c r="L126" s="126">
        <f t="shared" si="123"/>
        <v>20.610554058878062</v>
      </c>
      <c r="M126" s="126">
        <f t="shared" si="123"/>
        <v>20.610554058878062</v>
      </c>
      <c r="N126" s="126">
        <f t="shared" si="123"/>
        <v>20.610554058878062</v>
      </c>
      <c r="O126" s="126">
        <f t="shared" si="123"/>
        <v>12.689401115722109</v>
      </c>
      <c r="P126" s="126">
        <f t="shared" si="123"/>
        <v>0</v>
      </c>
      <c r="Q126" s="126">
        <f t="shared" si="123"/>
        <v>0</v>
      </c>
      <c r="R126" s="126">
        <f t="shared" si="123"/>
        <v>0</v>
      </c>
      <c r="S126" s="126">
        <f t="shared" si="123"/>
        <v>0</v>
      </c>
      <c r="T126" s="126">
        <f t="shared" si="123"/>
        <v>0</v>
      </c>
      <c r="U126" s="126">
        <f t="shared" si="123"/>
        <v>0</v>
      </c>
      <c r="V126" s="126">
        <f t="shared" si="123"/>
        <v>0</v>
      </c>
      <c r="W126" s="126">
        <f t="shared" si="123"/>
        <v>0</v>
      </c>
      <c r="X126" s="126">
        <f t="shared" si="123"/>
        <v>0</v>
      </c>
      <c r="Y126" s="126">
        <f t="shared" si="123"/>
        <v>0</v>
      </c>
      <c r="Z126" s="126">
        <f t="shared" si="123"/>
        <v>0</v>
      </c>
      <c r="AA126" s="126">
        <f t="shared" si="123"/>
        <v>0</v>
      </c>
      <c r="AB126" s="126">
        <f t="shared" si="123"/>
        <v>0</v>
      </c>
      <c r="AC126" s="126">
        <f t="shared" si="123"/>
        <v>0</v>
      </c>
      <c r="AD126" s="126">
        <f t="shared" si="123"/>
        <v>0</v>
      </c>
      <c r="AE126" s="75">
        <f t="shared" si="66"/>
        <v>198.18438764562467</v>
      </c>
    </row>
    <row r="127" spans="1:31" x14ac:dyDescent="0.3">
      <c r="A127" s="73">
        <v>1000099</v>
      </c>
      <c r="B127" s="74">
        <v>15.561148235315002</v>
      </c>
      <c r="C127" s="126">
        <v>76.284162342960457</v>
      </c>
      <c r="D127" s="147">
        <v>0.82199999999999995</v>
      </c>
      <c r="E127" s="126">
        <v>62.705581445913488</v>
      </c>
      <c r="F127" s="126">
        <f t="shared" ref="F127:AD127" si="124">IF(F$2&lt;$B127,$E127,IF((($B127-F$2+1)&gt;0),($B127-F$2+1)*E127,0))</f>
        <v>62.705581445913488</v>
      </c>
      <c r="G127" s="126">
        <f t="shared" si="124"/>
        <v>62.705581445913488</v>
      </c>
      <c r="H127" s="126">
        <f t="shared" si="124"/>
        <v>62.705581445913488</v>
      </c>
      <c r="I127" s="126">
        <f t="shared" si="124"/>
        <v>62.705581445913488</v>
      </c>
      <c r="J127" s="126">
        <f t="shared" si="124"/>
        <v>62.705581445913488</v>
      </c>
      <c r="K127" s="126">
        <f t="shared" si="124"/>
        <v>62.705581445913488</v>
      </c>
      <c r="L127" s="126">
        <f t="shared" si="124"/>
        <v>62.705581445913488</v>
      </c>
      <c r="M127" s="126">
        <f t="shared" si="124"/>
        <v>62.705581445913488</v>
      </c>
      <c r="N127" s="126">
        <f t="shared" si="124"/>
        <v>62.705581445913488</v>
      </c>
      <c r="O127" s="126">
        <f t="shared" si="124"/>
        <v>62.705581445913488</v>
      </c>
      <c r="P127" s="126">
        <f t="shared" si="124"/>
        <v>62.705581445913488</v>
      </c>
      <c r="Q127" s="126">
        <f t="shared" si="124"/>
        <v>62.705581445913488</v>
      </c>
      <c r="R127" s="126">
        <f t="shared" si="124"/>
        <v>62.705581445913488</v>
      </c>
      <c r="S127" s="126">
        <f t="shared" si="124"/>
        <v>62.705581445913488</v>
      </c>
      <c r="T127" s="126">
        <f t="shared" si="124"/>
        <v>62.705581445913488</v>
      </c>
      <c r="U127" s="126">
        <f t="shared" si="124"/>
        <v>35.187126372775509</v>
      </c>
      <c r="V127" s="126">
        <f t="shared" si="124"/>
        <v>0</v>
      </c>
      <c r="W127" s="126">
        <f t="shared" si="124"/>
        <v>0</v>
      </c>
      <c r="X127" s="126">
        <f t="shared" si="124"/>
        <v>0</v>
      </c>
      <c r="Y127" s="126">
        <f t="shared" si="124"/>
        <v>0</v>
      </c>
      <c r="Z127" s="126">
        <f t="shared" si="124"/>
        <v>0</v>
      </c>
      <c r="AA127" s="126">
        <f t="shared" si="124"/>
        <v>0</v>
      </c>
      <c r="AB127" s="126">
        <f t="shared" si="124"/>
        <v>0</v>
      </c>
      <c r="AC127" s="126">
        <f t="shared" si="124"/>
        <v>0</v>
      </c>
      <c r="AD127" s="126">
        <f t="shared" si="124"/>
        <v>0</v>
      </c>
      <c r="AE127" s="75">
        <f t="shared" si="66"/>
        <v>975.77084806147786</v>
      </c>
    </row>
    <row r="128" spans="1:31" x14ac:dyDescent="0.3">
      <c r="A128" s="73">
        <v>1000401</v>
      </c>
      <c r="B128" s="74">
        <v>6.3467254588320481</v>
      </c>
      <c r="C128" s="126">
        <v>23.268738664330602</v>
      </c>
      <c r="D128" s="147">
        <v>0.82199999999999995</v>
      </c>
      <c r="E128" s="126">
        <v>19.126903182079754</v>
      </c>
      <c r="F128" s="126">
        <f t="shared" ref="F128:AD128" si="125">IF(F$2&lt;$B128,$E128,IF((($B128-F$2+1)&gt;0),($B128-F$2+1)*E128,0))</f>
        <v>19.126903182079754</v>
      </c>
      <c r="G128" s="126">
        <f t="shared" si="125"/>
        <v>19.126903182079754</v>
      </c>
      <c r="H128" s="126">
        <f t="shared" si="125"/>
        <v>19.126903182079754</v>
      </c>
      <c r="I128" s="126">
        <f t="shared" si="125"/>
        <v>19.126903182079754</v>
      </c>
      <c r="J128" s="126">
        <f t="shared" si="125"/>
        <v>19.126903182079754</v>
      </c>
      <c r="K128" s="126">
        <f t="shared" si="125"/>
        <v>19.126903182079754</v>
      </c>
      <c r="L128" s="126">
        <f t="shared" si="125"/>
        <v>6.631784281842763</v>
      </c>
      <c r="M128" s="126">
        <f t="shared" si="125"/>
        <v>0</v>
      </c>
      <c r="N128" s="126">
        <f t="shared" si="125"/>
        <v>0</v>
      </c>
      <c r="O128" s="126">
        <f t="shared" si="125"/>
        <v>0</v>
      </c>
      <c r="P128" s="126">
        <f t="shared" si="125"/>
        <v>0</v>
      </c>
      <c r="Q128" s="126">
        <f t="shared" si="125"/>
        <v>0</v>
      </c>
      <c r="R128" s="126">
        <f t="shared" si="125"/>
        <v>0</v>
      </c>
      <c r="S128" s="126">
        <f t="shared" si="125"/>
        <v>0</v>
      </c>
      <c r="T128" s="126">
        <f t="shared" si="125"/>
        <v>0</v>
      </c>
      <c r="U128" s="126">
        <f t="shared" si="125"/>
        <v>0</v>
      </c>
      <c r="V128" s="126">
        <f t="shared" si="125"/>
        <v>0</v>
      </c>
      <c r="W128" s="126">
        <f t="shared" si="125"/>
        <v>0</v>
      </c>
      <c r="X128" s="126">
        <f t="shared" si="125"/>
        <v>0</v>
      </c>
      <c r="Y128" s="126">
        <f t="shared" si="125"/>
        <v>0</v>
      </c>
      <c r="Z128" s="126">
        <f t="shared" si="125"/>
        <v>0</v>
      </c>
      <c r="AA128" s="126">
        <f t="shared" si="125"/>
        <v>0</v>
      </c>
      <c r="AB128" s="126">
        <f t="shared" si="125"/>
        <v>0</v>
      </c>
      <c r="AC128" s="126">
        <f t="shared" si="125"/>
        <v>0</v>
      </c>
      <c r="AD128" s="126">
        <f t="shared" si="125"/>
        <v>0</v>
      </c>
      <c r="AE128" s="75">
        <f t="shared" si="66"/>
        <v>121.3932033743213</v>
      </c>
    </row>
    <row r="129" spans="1:31" x14ac:dyDescent="0.3">
      <c r="A129" s="73">
        <v>1000040</v>
      </c>
      <c r="B129" s="74">
        <v>6.3578405647144152</v>
      </c>
      <c r="C129" s="126">
        <v>172.18850443214507</v>
      </c>
      <c r="D129" s="147">
        <v>0.82199999999999984</v>
      </c>
      <c r="E129" s="126">
        <v>141.53895064322325</v>
      </c>
      <c r="F129" s="126">
        <f t="shared" ref="F129:AD129" si="126">IF(F$2&lt;$B129,$E129,IF((($B129-F$2+1)&gt;0),($B129-F$2+1)*E129,0))</f>
        <v>141.53895064322325</v>
      </c>
      <c r="G129" s="126">
        <f t="shared" si="126"/>
        <v>141.53895064322325</v>
      </c>
      <c r="H129" s="126">
        <f t="shared" si="126"/>
        <v>141.53895064322325</v>
      </c>
      <c r="I129" s="126">
        <f t="shared" si="126"/>
        <v>141.53895064322325</v>
      </c>
      <c r="J129" s="126">
        <f t="shared" si="126"/>
        <v>141.53895064322325</v>
      </c>
      <c r="K129" s="126">
        <f t="shared" si="126"/>
        <v>141.53895064322325</v>
      </c>
      <c r="L129" s="126">
        <f t="shared" si="126"/>
        <v>50.64837802725674</v>
      </c>
      <c r="M129" s="126">
        <f t="shared" si="126"/>
        <v>0</v>
      </c>
      <c r="N129" s="126">
        <f t="shared" si="126"/>
        <v>0</v>
      </c>
      <c r="O129" s="126">
        <f t="shared" si="126"/>
        <v>0</v>
      </c>
      <c r="P129" s="126">
        <f t="shared" si="126"/>
        <v>0</v>
      </c>
      <c r="Q129" s="126">
        <f t="shared" si="126"/>
        <v>0</v>
      </c>
      <c r="R129" s="126">
        <f t="shared" si="126"/>
        <v>0</v>
      </c>
      <c r="S129" s="126">
        <f t="shared" si="126"/>
        <v>0</v>
      </c>
      <c r="T129" s="126">
        <f t="shared" si="126"/>
        <v>0</v>
      </c>
      <c r="U129" s="126">
        <f t="shared" si="126"/>
        <v>0</v>
      </c>
      <c r="V129" s="126">
        <f t="shared" si="126"/>
        <v>0</v>
      </c>
      <c r="W129" s="126">
        <f t="shared" si="126"/>
        <v>0</v>
      </c>
      <c r="X129" s="126">
        <f t="shared" si="126"/>
        <v>0</v>
      </c>
      <c r="Y129" s="126">
        <f t="shared" si="126"/>
        <v>0</v>
      </c>
      <c r="Z129" s="126">
        <f t="shared" si="126"/>
        <v>0</v>
      </c>
      <c r="AA129" s="126">
        <f t="shared" si="126"/>
        <v>0</v>
      </c>
      <c r="AB129" s="126">
        <f t="shared" si="126"/>
        <v>0</v>
      </c>
      <c r="AC129" s="126">
        <f t="shared" si="126"/>
        <v>0</v>
      </c>
      <c r="AD129" s="126">
        <f t="shared" si="126"/>
        <v>0</v>
      </c>
      <c r="AE129" s="75">
        <f t="shared" si="66"/>
        <v>899.8820818865961</v>
      </c>
    </row>
    <row r="130" spans="1:31" x14ac:dyDescent="0.3">
      <c r="A130" s="73">
        <v>1800055</v>
      </c>
      <c r="B130" s="74">
        <v>16.672658823551789</v>
      </c>
      <c r="C130" s="126">
        <v>175.68976931611186</v>
      </c>
      <c r="D130" s="147">
        <v>0.82200000000000006</v>
      </c>
      <c r="E130" s="126">
        <v>144.41699037784394</v>
      </c>
      <c r="F130" s="126">
        <f t="shared" ref="F130:AD130" si="127">IF(F$2&lt;$B130,$E130,IF((($B130-F$2+1)&gt;0),($B130-F$2+1)*E130,0))</f>
        <v>144.41699037784394</v>
      </c>
      <c r="G130" s="126">
        <f t="shared" si="127"/>
        <v>144.41699037784394</v>
      </c>
      <c r="H130" s="126">
        <f t="shared" si="127"/>
        <v>144.41699037784394</v>
      </c>
      <c r="I130" s="126">
        <f t="shared" si="127"/>
        <v>144.41699037784394</v>
      </c>
      <c r="J130" s="126">
        <f t="shared" si="127"/>
        <v>144.41699037784394</v>
      </c>
      <c r="K130" s="126">
        <f t="shared" si="127"/>
        <v>144.41699037784394</v>
      </c>
      <c r="L130" s="126">
        <f t="shared" si="127"/>
        <v>144.41699037784394</v>
      </c>
      <c r="M130" s="126">
        <f t="shared" si="127"/>
        <v>144.41699037784394</v>
      </c>
      <c r="N130" s="126">
        <f t="shared" si="127"/>
        <v>144.41699037784394</v>
      </c>
      <c r="O130" s="126">
        <f t="shared" si="127"/>
        <v>144.41699037784394</v>
      </c>
      <c r="P130" s="126">
        <f t="shared" si="127"/>
        <v>144.41699037784394</v>
      </c>
      <c r="Q130" s="126">
        <f t="shared" si="127"/>
        <v>144.41699037784394</v>
      </c>
      <c r="R130" s="126">
        <f t="shared" si="127"/>
        <v>144.41699037784394</v>
      </c>
      <c r="S130" s="126">
        <f t="shared" si="127"/>
        <v>144.41699037784394</v>
      </c>
      <c r="T130" s="126">
        <f t="shared" si="127"/>
        <v>144.41699037784394</v>
      </c>
      <c r="U130" s="126">
        <f t="shared" si="127"/>
        <v>144.41699037784394</v>
      </c>
      <c r="V130" s="126">
        <f t="shared" si="127"/>
        <v>97.143362848450508</v>
      </c>
      <c r="W130" s="126">
        <f t="shared" si="127"/>
        <v>0</v>
      </c>
      <c r="X130" s="126">
        <f t="shared" si="127"/>
        <v>0</v>
      </c>
      <c r="Y130" s="126">
        <f t="shared" si="127"/>
        <v>0</v>
      </c>
      <c r="Z130" s="126">
        <f t="shared" si="127"/>
        <v>0</v>
      </c>
      <c r="AA130" s="126">
        <f t="shared" si="127"/>
        <v>0</v>
      </c>
      <c r="AB130" s="126">
        <f t="shared" si="127"/>
        <v>0</v>
      </c>
      <c r="AC130" s="126">
        <f t="shared" si="127"/>
        <v>0</v>
      </c>
      <c r="AD130" s="126">
        <f t="shared" si="127"/>
        <v>0</v>
      </c>
      <c r="AE130" s="75">
        <f t="shared" si="66"/>
        <v>2407.8152088939528</v>
      </c>
    </row>
    <row r="131" spans="1:31" x14ac:dyDescent="0.3">
      <c r="A131" s="73">
        <v>1801384</v>
      </c>
      <c r="B131" s="74">
        <v>8.7011647429153278</v>
      </c>
      <c r="C131" s="126">
        <v>31.825098829356286</v>
      </c>
      <c r="D131" s="147">
        <v>0.82199999999999995</v>
      </c>
      <c r="E131" s="126">
        <v>26.160231237730862</v>
      </c>
      <c r="F131" s="126">
        <f t="shared" ref="F131:AD131" si="128">IF(F$2&lt;$B131,$E131,IF((($B131-F$2+1)&gt;0),($B131-F$2+1)*E131,0))</f>
        <v>26.160231237730862</v>
      </c>
      <c r="G131" s="126">
        <f t="shared" si="128"/>
        <v>26.160231237730862</v>
      </c>
      <c r="H131" s="126">
        <f t="shared" si="128"/>
        <v>26.160231237730862</v>
      </c>
      <c r="I131" s="126">
        <f t="shared" si="128"/>
        <v>26.160231237730862</v>
      </c>
      <c r="J131" s="126">
        <f t="shared" si="128"/>
        <v>26.160231237730862</v>
      </c>
      <c r="K131" s="126">
        <f t="shared" si="128"/>
        <v>26.160231237730862</v>
      </c>
      <c r="L131" s="126">
        <f t="shared" si="128"/>
        <v>26.160231237730862</v>
      </c>
      <c r="M131" s="126">
        <f t="shared" si="128"/>
        <v>26.160231237730862</v>
      </c>
      <c r="N131" s="126">
        <f t="shared" si="128"/>
        <v>18.342631810409088</v>
      </c>
      <c r="O131" s="126">
        <f t="shared" si="128"/>
        <v>0</v>
      </c>
      <c r="P131" s="126">
        <f t="shared" si="128"/>
        <v>0</v>
      </c>
      <c r="Q131" s="126">
        <f t="shared" si="128"/>
        <v>0</v>
      </c>
      <c r="R131" s="126">
        <f t="shared" si="128"/>
        <v>0</v>
      </c>
      <c r="S131" s="126">
        <f t="shared" si="128"/>
        <v>0</v>
      </c>
      <c r="T131" s="126">
        <f t="shared" si="128"/>
        <v>0</v>
      </c>
      <c r="U131" s="126">
        <f t="shared" si="128"/>
        <v>0</v>
      </c>
      <c r="V131" s="126">
        <f t="shared" si="128"/>
        <v>0</v>
      </c>
      <c r="W131" s="126">
        <f t="shared" si="128"/>
        <v>0</v>
      </c>
      <c r="X131" s="126">
        <f t="shared" si="128"/>
        <v>0</v>
      </c>
      <c r="Y131" s="126">
        <f t="shared" si="128"/>
        <v>0</v>
      </c>
      <c r="Z131" s="126">
        <f t="shared" si="128"/>
        <v>0</v>
      </c>
      <c r="AA131" s="126">
        <f t="shared" si="128"/>
        <v>0</v>
      </c>
      <c r="AB131" s="126">
        <f t="shared" si="128"/>
        <v>0</v>
      </c>
      <c r="AC131" s="126">
        <f t="shared" si="128"/>
        <v>0</v>
      </c>
      <c r="AD131" s="126">
        <f t="shared" si="128"/>
        <v>0</v>
      </c>
      <c r="AE131" s="75">
        <f t="shared" si="66"/>
        <v>227.624481712256</v>
      </c>
    </row>
    <row r="132" spans="1:31" x14ac:dyDescent="0.3">
      <c r="A132" s="73">
        <v>1801151</v>
      </c>
      <c r="B132" s="74">
        <v>9.0563143242588087</v>
      </c>
      <c r="C132" s="126">
        <v>27.074024496141355</v>
      </c>
      <c r="D132" s="147">
        <v>0.82199999999999995</v>
      </c>
      <c r="E132" s="126">
        <v>22.254848135828194</v>
      </c>
      <c r="F132" s="126">
        <f t="shared" ref="F132:AD132" si="129">IF(F$2&lt;$B132,$E132,IF((($B132-F$2+1)&gt;0),($B132-F$2+1)*E132,0))</f>
        <v>22.254848135828194</v>
      </c>
      <c r="G132" s="126">
        <f t="shared" si="129"/>
        <v>22.254848135828194</v>
      </c>
      <c r="H132" s="126">
        <f t="shared" si="129"/>
        <v>22.254848135828194</v>
      </c>
      <c r="I132" s="126">
        <f t="shared" si="129"/>
        <v>22.254848135828194</v>
      </c>
      <c r="J132" s="126">
        <f t="shared" si="129"/>
        <v>22.254848135828194</v>
      </c>
      <c r="K132" s="126">
        <f t="shared" si="129"/>
        <v>22.254848135828194</v>
      </c>
      <c r="L132" s="126">
        <f t="shared" si="129"/>
        <v>22.254848135828194</v>
      </c>
      <c r="M132" s="126">
        <f t="shared" si="129"/>
        <v>22.254848135828194</v>
      </c>
      <c r="N132" s="126">
        <f t="shared" si="129"/>
        <v>22.254848135828194</v>
      </c>
      <c r="O132" s="126">
        <f t="shared" si="129"/>
        <v>1.2532667342515724</v>
      </c>
      <c r="P132" s="126">
        <f t="shared" si="129"/>
        <v>0</v>
      </c>
      <c r="Q132" s="126">
        <f t="shared" si="129"/>
        <v>0</v>
      </c>
      <c r="R132" s="126">
        <f t="shared" si="129"/>
        <v>0</v>
      </c>
      <c r="S132" s="126">
        <f t="shared" si="129"/>
        <v>0</v>
      </c>
      <c r="T132" s="126">
        <f t="shared" si="129"/>
        <v>0</v>
      </c>
      <c r="U132" s="126">
        <f t="shared" si="129"/>
        <v>0</v>
      </c>
      <c r="V132" s="126">
        <f t="shared" si="129"/>
        <v>0</v>
      </c>
      <c r="W132" s="126">
        <f t="shared" si="129"/>
        <v>0</v>
      </c>
      <c r="X132" s="126">
        <f t="shared" si="129"/>
        <v>0</v>
      </c>
      <c r="Y132" s="126">
        <f t="shared" si="129"/>
        <v>0</v>
      </c>
      <c r="Z132" s="126">
        <f t="shared" si="129"/>
        <v>0</v>
      </c>
      <c r="AA132" s="126">
        <f t="shared" si="129"/>
        <v>0</v>
      </c>
      <c r="AB132" s="126">
        <f t="shared" si="129"/>
        <v>0</v>
      </c>
      <c r="AC132" s="126">
        <f t="shared" si="129"/>
        <v>0</v>
      </c>
      <c r="AD132" s="126">
        <f t="shared" si="129"/>
        <v>0</v>
      </c>
      <c r="AE132" s="75">
        <f t="shared" si="66"/>
        <v>201.54689995670529</v>
      </c>
    </row>
    <row r="133" spans="1:31" x14ac:dyDescent="0.3">
      <c r="A133" s="73">
        <v>1801741</v>
      </c>
      <c r="B133" s="74">
        <v>10.832062230976222</v>
      </c>
      <c r="C133" s="126">
        <v>11.991362947308494</v>
      </c>
      <c r="D133" s="147">
        <v>0.82200000000000006</v>
      </c>
      <c r="E133" s="126">
        <v>9.856900342687581</v>
      </c>
      <c r="F133" s="126">
        <f t="shared" ref="F133:AD133" si="130">IF(F$2&lt;$B133,$E133,IF((($B133-F$2+1)&gt;0),($B133-F$2+1)*E133,0))</f>
        <v>9.856900342687581</v>
      </c>
      <c r="G133" s="126">
        <f t="shared" si="130"/>
        <v>9.856900342687581</v>
      </c>
      <c r="H133" s="126">
        <f t="shared" si="130"/>
        <v>9.856900342687581</v>
      </c>
      <c r="I133" s="126">
        <f t="shared" si="130"/>
        <v>9.856900342687581</v>
      </c>
      <c r="J133" s="126">
        <f t="shared" si="130"/>
        <v>9.856900342687581</v>
      </c>
      <c r="K133" s="126">
        <f t="shared" si="130"/>
        <v>9.856900342687581</v>
      </c>
      <c r="L133" s="126">
        <f t="shared" si="130"/>
        <v>9.856900342687581</v>
      </c>
      <c r="M133" s="126">
        <f t="shared" si="130"/>
        <v>9.856900342687581</v>
      </c>
      <c r="N133" s="126">
        <f t="shared" si="130"/>
        <v>9.856900342687581</v>
      </c>
      <c r="O133" s="126">
        <f t="shared" si="130"/>
        <v>9.856900342687581</v>
      </c>
      <c r="P133" s="126">
        <f t="shared" si="130"/>
        <v>8.201554489646913</v>
      </c>
      <c r="Q133" s="126">
        <f t="shared" si="130"/>
        <v>0</v>
      </c>
      <c r="R133" s="126">
        <f t="shared" si="130"/>
        <v>0</v>
      </c>
      <c r="S133" s="126">
        <f t="shared" si="130"/>
        <v>0</v>
      </c>
      <c r="T133" s="126">
        <f t="shared" si="130"/>
        <v>0</v>
      </c>
      <c r="U133" s="126">
        <f t="shared" si="130"/>
        <v>0</v>
      </c>
      <c r="V133" s="126">
        <f t="shared" si="130"/>
        <v>0</v>
      </c>
      <c r="W133" s="126">
        <f t="shared" si="130"/>
        <v>0</v>
      </c>
      <c r="X133" s="126">
        <f t="shared" si="130"/>
        <v>0</v>
      </c>
      <c r="Y133" s="126">
        <f t="shared" si="130"/>
        <v>0</v>
      </c>
      <c r="Z133" s="126">
        <f t="shared" si="130"/>
        <v>0</v>
      </c>
      <c r="AA133" s="126">
        <f t="shared" si="130"/>
        <v>0</v>
      </c>
      <c r="AB133" s="126">
        <f t="shared" si="130"/>
        <v>0</v>
      </c>
      <c r="AC133" s="126">
        <f t="shared" si="130"/>
        <v>0</v>
      </c>
      <c r="AD133" s="126">
        <f t="shared" si="130"/>
        <v>0</v>
      </c>
      <c r="AE133" s="75">
        <f t="shared" ref="AE133:AE188" si="131">SUM(F133:AD133)</f>
        <v>106.77055791652272</v>
      </c>
    </row>
    <row r="134" spans="1:31" x14ac:dyDescent="0.3">
      <c r="A134" s="73">
        <v>1801432</v>
      </c>
      <c r="B134" s="74">
        <v>13.318109300380602</v>
      </c>
      <c r="C134" s="126">
        <v>35.643032328901761</v>
      </c>
      <c r="D134" s="147">
        <v>0.82199999999999995</v>
      </c>
      <c r="E134" s="126">
        <v>29.298572574357248</v>
      </c>
      <c r="F134" s="126">
        <f t="shared" ref="F134:AD134" si="132">IF(F$2&lt;$B134,$E134,IF((($B134-F$2+1)&gt;0),($B134-F$2+1)*E134,0))</f>
        <v>29.298572574357248</v>
      </c>
      <c r="G134" s="126">
        <f t="shared" si="132"/>
        <v>29.298572574357248</v>
      </c>
      <c r="H134" s="126">
        <f t="shared" si="132"/>
        <v>29.298572574357248</v>
      </c>
      <c r="I134" s="126">
        <f t="shared" si="132"/>
        <v>29.298572574357248</v>
      </c>
      <c r="J134" s="126">
        <f t="shared" si="132"/>
        <v>29.298572574357248</v>
      </c>
      <c r="K134" s="126">
        <f t="shared" si="132"/>
        <v>29.298572574357248</v>
      </c>
      <c r="L134" s="126">
        <f t="shared" si="132"/>
        <v>29.298572574357248</v>
      </c>
      <c r="M134" s="126">
        <f t="shared" si="132"/>
        <v>29.298572574357248</v>
      </c>
      <c r="N134" s="126">
        <f t="shared" si="132"/>
        <v>29.298572574357248</v>
      </c>
      <c r="O134" s="126">
        <f t="shared" si="132"/>
        <v>29.298572574357248</v>
      </c>
      <c r="P134" s="126">
        <f t="shared" si="132"/>
        <v>29.298572574357248</v>
      </c>
      <c r="Q134" s="126">
        <f t="shared" si="132"/>
        <v>29.298572574357248</v>
      </c>
      <c r="R134" s="126">
        <f t="shared" si="132"/>
        <v>29.298572574357248</v>
      </c>
      <c r="S134" s="126">
        <f t="shared" si="132"/>
        <v>9.3201484237790755</v>
      </c>
      <c r="T134" s="126">
        <f t="shared" si="132"/>
        <v>0</v>
      </c>
      <c r="U134" s="126">
        <f t="shared" si="132"/>
        <v>0</v>
      </c>
      <c r="V134" s="126">
        <f t="shared" si="132"/>
        <v>0</v>
      </c>
      <c r="W134" s="126">
        <f t="shared" si="132"/>
        <v>0</v>
      </c>
      <c r="X134" s="126">
        <f t="shared" si="132"/>
        <v>0</v>
      </c>
      <c r="Y134" s="126">
        <f t="shared" si="132"/>
        <v>0</v>
      </c>
      <c r="Z134" s="126">
        <f t="shared" si="132"/>
        <v>0</v>
      </c>
      <c r="AA134" s="126">
        <f t="shared" si="132"/>
        <v>0</v>
      </c>
      <c r="AB134" s="126">
        <f t="shared" si="132"/>
        <v>0</v>
      </c>
      <c r="AC134" s="126">
        <f t="shared" si="132"/>
        <v>0</v>
      </c>
      <c r="AD134" s="126">
        <f t="shared" si="132"/>
        <v>0</v>
      </c>
      <c r="AE134" s="75">
        <f t="shared" si="131"/>
        <v>390.20159189042329</v>
      </c>
    </row>
    <row r="135" spans="1:31" x14ac:dyDescent="0.3">
      <c r="A135" s="73">
        <v>1000396</v>
      </c>
      <c r="B135" s="74">
        <v>11.11510588236786</v>
      </c>
      <c r="C135" s="126">
        <v>483.98113514826088</v>
      </c>
      <c r="D135" s="147">
        <v>0.82199999999999984</v>
      </c>
      <c r="E135" s="126">
        <v>397.83249309187039</v>
      </c>
      <c r="F135" s="126">
        <f t="shared" ref="F135:AD135" si="133">IF(F$2&lt;$B135,$E135,IF((($B135-F$2+1)&gt;0),($B135-F$2+1)*E135,0))</f>
        <v>397.83249309187039</v>
      </c>
      <c r="G135" s="126">
        <f t="shared" si="133"/>
        <v>397.83249309187039</v>
      </c>
      <c r="H135" s="126">
        <f t="shared" si="133"/>
        <v>397.83249309187039</v>
      </c>
      <c r="I135" s="126">
        <f t="shared" si="133"/>
        <v>397.83249309187039</v>
      </c>
      <c r="J135" s="126">
        <f t="shared" si="133"/>
        <v>397.83249309187039</v>
      </c>
      <c r="K135" s="126">
        <f t="shared" si="133"/>
        <v>397.83249309187039</v>
      </c>
      <c r="L135" s="126">
        <f t="shared" si="133"/>
        <v>397.83249309187039</v>
      </c>
      <c r="M135" s="126">
        <f t="shared" si="133"/>
        <v>397.83249309187039</v>
      </c>
      <c r="N135" s="126">
        <f t="shared" si="133"/>
        <v>397.83249309187039</v>
      </c>
      <c r="O135" s="126">
        <f t="shared" si="133"/>
        <v>397.83249309187039</v>
      </c>
      <c r="P135" s="126">
        <f t="shared" si="133"/>
        <v>397.83249309187039</v>
      </c>
      <c r="Q135" s="126">
        <f t="shared" si="133"/>
        <v>45.792860151945447</v>
      </c>
      <c r="R135" s="126">
        <f t="shared" si="133"/>
        <v>0</v>
      </c>
      <c r="S135" s="126">
        <f t="shared" si="133"/>
        <v>0</v>
      </c>
      <c r="T135" s="126">
        <f t="shared" si="133"/>
        <v>0</v>
      </c>
      <c r="U135" s="126">
        <f t="shared" si="133"/>
        <v>0</v>
      </c>
      <c r="V135" s="126">
        <f t="shared" si="133"/>
        <v>0</v>
      </c>
      <c r="W135" s="126">
        <f t="shared" si="133"/>
        <v>0</v>
      </c>
      <c r="X135" s="126">
        <f t="shared" si="133"/>
        <v>0</v>
      </c>
      <c r="Y135" s="126">
        <f t="shared" si="133"/>
        <v>0</v>
      </c>
      <c r="Z135" s="126">
        <f t="shared" si="133"/>
        <v>0</v>
      </c>
      <c r="AA135" s="126">
        <f t="shared" si="133"/>
        <v>0</v>
      </c>
      <c r="AB135" s="126">
        <f t="shared" si="133"/>
        <v>0</v>
      </c>
      <c r="AC135" s="126">
        <f t="shared" si="133"/>
        <v>0</v>
      </c>
      <c r="AD135" s="126">
        <f t="shared" si="133"/>
        <v>0</v>
      </c>
      <c r="AE135" s="75">
        <f t="shared" si="131"/>
        <v>4421.950284162519</v>
      </c>
    </row>
    <row r="136" spans="1:31" x14ac:dyDescent="0.3">
      <c r="A136" s="73">
        <v>901531</v>
      </c>
      <c r="B136" s="74">
        <v>15.561148235315002</v>
      </c>
      <c r="C136" s="126">
        <v>15.117202251376957</v>
      </c>
      <c r="D136" s="147">
        <v>0.82199999999999995</v>
      </c>
      <c r="E136" s="126">
        <v>12.426340250631858</v>
      </c>
      <c r="F136" s="126">
        <f t="shared" ref="F136:AD136" si="134">IF(F$2&lt;$B136,$E136,IF((($B136-F$2+1)&gt;0),($B136-F$2+1)*E136,0))</f>
        <v>12.426340250631858</v>
      </c>
      <c r="G136" s="126">
        <f t="shared" si="134"/>
        <v>12.426340250631858</v>
      </c>
      <c r="H136" s="126">
        <f t="shared" si="134"/>
        <v>12.426340250631858</v>
      </c>
      <c r="I136" s="126">
        <f t="shared" si="134"/>
        <v>12.426340250631858</v>
      </c>
      <c r="J136" s="126">
        <f t="shared" si="134"/>
        <v>12.426340250631858</v>
      </c>
      <c r="K136" s="126">
        <f t="shared" si="134"/>
        <v>12.426340250631858</v>
      </c>
      <c r="L136" s="126">
        <f t="shared" si="134"/>
        <v>12.426340250631858</v>
      </c>
      <c r="M136" s="126">
        <f t="shared" si="134"/>
        <v>12.426340250631858</v>
      </c>
      <c r="N136" s="126">
        <f t="shared" si="134"/>
        <v>12.426340250631858</v>
      </c>
      <c r="O136" s="126">
        <f t="shared" si="134"/>
        <v>12.426340250631858</v>
      </c>
      <c r="P136" s="126">
        <f t="shared" si="134"/>
        <v>12.426340250631858</v>
      </c>
      <c r="Q136" s="126">
        <f t="shared" si="134"/>
        <v>12.426340250631858</v>
      </c>
      <c r="R136" s="126">
        <f t="shared" si="134"/>
        <v>12.426340250631858</v>
      </c>
      <c r="S136" s="126">
        <f t="shared" si="134"/>
        <v>12.426340250631858</v>
      </c>
      <c r="T136" s="126">
        <f t="shared" si="134"/>
        <v>12.426340250631858</v>
      </c>
      <c r="U136" s="126">
        <f t="shared" si="134"/>
        <v>6.9730189030658511</v>
      </c>
      <c r="V136" s="126">
        <f t="shared" si="134"/>
        <v>0</v>
      </c>
      <c r="W136" s="126">
        <f t="shared" si="134"/>
        <v>0</v>
      </c>
      <c r="X136" s="126">
        <f t="shared" si="134"/>
        <v>0</v>
      </c>
      <c r="Y136" s="126">
        <f t="shared" si="134"/>
        <v>0</v>
      </c>
      <c r="Z136" s="126">
        <f t="shared" si="134"/>
        <v>0</v>
      </c>
      <c r="AA136" s="126">
        <f t="shared" si="134"/>
        <v>0</v>
      </c>
      <c r="AB136" s="126">
        <f t="shared" si="134"/>
        <v>0</v>
      </c>
      <c r="AC136" s="126">
        <f t="shared" si="134"/>
        <v>0</v>
      </c>
      <c r="AD136" s="126">
        <f t="shared" si="134"/>
        <v>0</v>
      </c>
      <c r="AE136" s="75">
        <f t="shared" si="131"/>
        <v>193.36812266254367</v>
      </c>
    </row>
    <row r="137" spans="1:31" x14ac:dyDescent="0.3">
      <c r="A137" s="73">
        <v>1800524</v>
      </c>
      <c r="B137" s="74">
        <v>13.318109300380602</v>
      </c>
      <c r="C137" s="126">
        <v>65.932726277279983</v>
      </c>
      <c r="D137" s="147">
        <v>0.82199999999999995</v>
      </c>
      <c r="E137" s="126">
        <v>54.196700999924147</v>
      </c>
      <c r="F137" s="126">
        <f t="shared" ref="F137:AD137" si="135">IF(F$2&lt;$B137,$E137,IF((($B137-F$2+1)&gt;0),($B137-F$2+1)*E137,0))</f>
        <v>54.196700999924147</v>
      </c>
      <c r="G137" s="126">
        <f t="shared" si="135"/>
        <v>54.196700999924147</v>
      </c>
      <c r="H137" s="126">
        <f t="shared" si="135"/>
        <v>54.196700999924147</v>
      </c>
      <c r="I137" s="126">
        <f t="shared" si="135"/>
        <v>54.196700999924147</v>
      </c>
      <c r="J137" s="126">
        <f t="shared" si="135"/>
        <v>54.196700999924147</v>
      </c>
      <c r="K137" s="126">
        <f t="shared" si="135"/>
        <v>54.196700999924147</v>
      </c>
      <c r="L137" s="126">
        <f t="shared" si="135"/>
        <v>54.196700999924147</v>
      </c>
      <c r="M137" s="126">
        <f t="shared" si="135"/>
        <v>54.196700999924147</v>
      </c>
      <c r="N137" s="126">
        <f t="shared" si="135"/>
        <v>54.196700999924147</v>
      </c>
      <c r="O137" s="126">
        <f t="shared" si="135"/>
        <v>54.196700999924147</v>
      </c>
      <c r="P137" s="126">
        <f t="shared" si="135"/>
        <v>54.196700999924147</v>
      </c>
      <c r="Q137" s="126">
        <f t="shared" si="135"/>
        <v>54.196700999924147</v>
      </c>
      <c r="R137" s="126">
        <f t="shared" si="135"/>
        <v>54.196700999924147</v>
      </c>
      <c r="S137" s="126">
        <f t="shared" si="135"/>
        <v>17.24047463802254</v>
      </c>
      <c r="T137" s="126">
        <f t="shared" si="135"/>
        <v>0</v>
      </c>
      <c r="U137" s="126">
        <f t="shared" si="135"/>
        <v>0</v>
      </c>
      <c r="V137" s="126">
        <f t="shared" si="135"/>
        <v>0</v>
      </c>
      <c r="W137" s="126">
        <f t="shared" si="135"/>
        <v>0</v>
      </c>
      <c r="X137" s="126">
        <f t="shared" si="135"/>
        <v>0</v>
      </c>
      <c r="Y137" s="126">
        <f t="shared" si="135"/>
        <v>0</v>
      </c>
      <c r="Z137" s="126">
        <f t="shared" si="135"/>
        <v>0</v>
      </c>
      <c r="AA137" s="126">
        <f t="shared" si="135"/>
        <v>0</v>
      </c>
      <c r="AB137" s="126">
        <f t="shared" si="135"/>
        <v>0</v>
      </c>
      <c r="AC137" s="126">
        <f t="shared" si="135"/>
        <v>0</v>
      </c>
      <c r="AD137" s="126">
        <f t="shared" si="135"/>
        <v>0</v>
      </c>
      <c r="AE137" s="75">
        <f t="shared" si="131"/>
        <v>721.79758763703637</v>
      </c>
    </row>
    <row r="138" spans="1:31" x14ac:dyDescent="0.3">
      <c r="A138" s="73">
        <v>1800162</v>
      </c>
      <c r="B138" s="74">
        <v>10.114746352954752</v>
      </c>
      <c r="C138" s="126">
        <v>28.011735910747849</v>
      </c>
      <c r="D138" s="147">
        <v>0.82199999999999995</v>
      </c>
      <c r="E138" s="126">
        <v>23.025646918634731</v>
      </c>
      <c r="F138" s="126">
        <f t="shared" ref="F138:AD138" si="136">IF(F$2&lt;$B138,$E138,IF((($B138-F$2+1)&gt;0),($B138-F$2+1)*E138,0))</f>
        <v>23.025646918634731</v>
      </c>
      <c r="G138" s="126">
        <f t="shared" si="136"/>
        <v>23.025646918634731</v>
      </c>
      <c r="H138" s="126">
        <f t="shared" si="136"/>
        <v>23.025646918634731</v>
      </c>
      <c r="I138" s="126">
        <f t="shared" si="136"/>
        <v>23.025646918634731</v>
      </c>
      <c r="J138" s="126">
        <f t="shared" si="136"/>
        <v>23.025646918634731</v>
      </c>
      <c r="K138" s="126">
        <f t="shared" si="136"/>
        <v>23.025646918634731</v>
      </c>
      <c r="L138" s="126">
        <f t="shared" si="136"/>
        <v>23.025646918634731</v>
      </c>
      <c r="M138" s="126">
        <f t="shared" si="136"/>
        <v>23.025646918634731</v>
      </c>
      <c r="N138" s="126">
        <f t="shared" si="136"/>
        <v>23.025646918634731</v>
      </c>
      <c r="O138" s="126">
        <f t="shared" si="136"/>
        <v>23.025646918634731</v>
      </c>
      <c r="P138" s="126">
        <f t="shared" si="136"/>
        <v>2.6421090083371559</v>
      </c>
      <c r="Q138" s="126">
        <f t="shared" si="136"/>
        <v>0</v>
      </c>
      <c r="R138" s="126">
        <f t="shared" si="136"/>
        <v>0</v>
      </c>
      <c r="S138" s="126">
        <f t="shared" si="136"/>
        <v>0</v>
      </c>
      <c r="T138" s="126">
        <f t="shared" si="136"/>
        <v>0</v>
      </c>
      <c r="U138" s="126">
        <f t="shared" si="136"/>
        <v>0</v>
      </c>
      <c r="V138" s="126">
        <f t="shared" si="136"/>
        <v>0</v>
      </c>
      <c r="W138" s="126">
        <f t="shared" si="136"/>
        <v>0</v>
      </c>
      <c r="X138" s="126">
        <f t="shared" si="136"/>
        <v>0</v>
      </c>
      <c r="Y138" s="126">
        <f t="shared" si="136"/>
        <v>0</v>
      </c>
      <c r="Z138" s="126">
        <f t="shared" si="136"/>
        <v>0</v>
      </c>
      <c r="AA138" s="126">
        <f t="shared" si="136"/>
        <v>0</v>
      </c>
      <c r="AB138" s="126">
        <f t="shared" si="136"/>
        <v>0</v>
      </c>
      <c r="AC138" s="126">
        <f t="shared" si="136"/>
        <v>0</v>
      </c>
      <c r="AD138" s="126">
        <f t="shared" si="136"/>
        <v>0</v>
      </c>
      <c r="AE138" s="75">
        <f t="shared" si="131"/>
        <v>232.8985781946844</v>
      </c>
    </row>
    <row r="139" spans="1:31" x14ac:dyDescent="0.3">
      <c r="A139" s="73">
        <v>1801045</v>
      </c>
      <c r="B139" s="74">
        <v>8.8787395335870674</v>
      </c>
      <c r="C139" s="126">
        <v>357.47678178363248</v>
      </c>
      <c r="D139" s="147">
        <v>0.82200000000000006</v>
      </c>
      <c r="E139" s="126">
        <v>293.84591462614583</v>
      </c>
      <c r="F139" s="126">
        <f t="shared" ref="F139:AD139" si="137">IF(F$2&lt;$B139,$E139,IF((($B139-F$2+1)&gt;0),($B139-F$2+1)*E139,0))</f>
        <v>293.84591462614583</v>
      </c>
      <c r="G139" s="126">
        <f t="shared" si="137"/>
        <v>293.84591462614583</v>
      </c>
      <c r="H139" s="126">
        <f t="shared" si="137"/>
        <v>293.84591462614583</v>
      </c>
      <c r="I139" s="126">
        <f t="shared" si="137"/>
        <v>293.84591462614583</v>
      </c>
      <c r="J139" s="126">
        <f t="shared" si="137"/>
        <v>293.84591462614583</v>
      </c>
      <c r="K139" s="126">
        <f t="shared" si="137"/>
        <v>293.84591462614583</v>
      </c>
      <c r="L139" s="126">
        <f t="shared" si="137"/>
        <v>293.84591462614583</v>
      </c>
      <c r="M139" s="126">
        <f t="shared" si="137"/>
        <v>293.84591462614583</v>
      </c>
      <c r="N139" s="126">
        <f t="shared" si="137"/>
        <v>258.21402196504459</v>
      </c>
      <c r="O139" s="126">
        <f t="shared" si="137"/>
        <v>0</v>
      </c>
      <c r="P139" s="126">
        <f t="shared" si="137"/>
        <v>0</v>
      </c>
      <c r="Q139" s="126">
        <f t="shared" si="137"/>
        <v>0</v>
      </c>
      <c r="R139" s="126">
        <f t="shared" si="137"/>
        <v>0</v>
      </c>
      <c r="S139" s="126">
        <f t="shared" si="137"/>
        <v>0</v>
      </c>
      <c r="T139" s="126">
        <f t="shared" si="137"/>
        <v>0</v>
      </c>
      <c r="U139" s="126">
        <f t="shared" si="137"/>
        <v>0</v>
      </c>
      <c r="V139" s="126">
        <f t="shared" si="137"/>
        <v>0</v>
      </c>
      <c r="W139" s="126">
        <f t="shared" si="137"/>
        <v>0</v>
      </c>
      <c r="X139" s="126">
        <f t="shared" si="137"/>
        <v>0</v>
      </c>
      <c r="Y139" s="126">
        <f t="shared" si="137"/>
        <v>0</v>
      </c>
      <c r="Z139" s="126">
        <f t="shared" si="137"/>
        <v>0</v>
      </c>
      <c r="AA139" s="126">
        <f t="shared" si="137"/>
        <v>0</v>
      </c>
      <c r="AB139" s="126">
        <f t="shared" si="137"/>
        <v>0</v>
      </c>
      <c r="AC139" s="126">
        <f t="shared" si="137"/>
        <v>0</v>
      </c>
      <c r="AD139" s="126">
        <f t="shared" si="137"/>
        <v>0</v>
      </c>
      <c r="AE139" s="75">
        <f t="shared" si="131"/>
        <v>2608.9813389742108</v>
      </c>
    </row>
    <row r="140" spans="1:31" x14ac:dyDescent="0.3">
      <c r="A140" s="73">
        <v>1802006</v>
      </c>
      <c r="B140" s="74">
        <v>13.318109300380602</v>
      </c>
      <c r="C140" s="126">
        <v>91.32522272372249</v>
      </c>
      <c r="D140" s="147">
        <v>0.82199999999999984</v>
      </c>
      <c r="E140" s="126">
        <v>75.069333078899888</v>
      </c>
      <c r="F140" s="126">
        <f t="shared" ref="F140:AD140" si="138">IF(F$2&lt;$B140,$E140,IF((($B140-F$2+1)&gt;0),($B140-F$2+1)*E140,0))</f>
        <v>75.069333078899888</v>
      </c>
      <c r="G140" s="126">
        <f t="shared" si="138"/>
        <v>75.069333078899888</v>
      </c>
      <c r="H140" s="126">
        <f t="shared" si="138"/>
        <v>75.069333078899888</v>
      </c>
      <c r="I140" s="126">
        <f t="shared" si="138"/>
        <v>75.069333078899888</v>
      </c>
      <c r="J140" s="126">
        <f t="shared" si="138"/>
        <v>75.069333078899888</v>
      </c>
      <c r="K140" s="126">
        <f t="shared" si="138"/>
        <v>75.069333078899888</v>
      </c>
      <c r="L140" s="126">
        <f t="shared" si="138"/>
        <v>75.069333078899888</v>
      </c>
      <c r="M140" s="126">
        <f t="shared" si="138"/>
        <v>75.069333078899888</v>
      </c>
      <c r="N140" s="126">
        <f t="shared" si="138"/>
        <v>75.069333078899888</v>
      </c>
      <c r="O140" s="126">
        <f t="shared" si="138"/>
        <v>75.069333078899888</v>
      </c>
      <c r="P140" s="126">
        <f t="shared" si="138"/>
        <v>75.069333078899888</v>
      </c>
      <c r="Q140" s="126">
        <f t="shared" si="138"/>
        <v>75.069333078899888</v>
      </c>
      <c r="R140" s="126">
        <f t="shared" si="138"/>
        <v>75.069333078899888</v>
      </c>
      <c r="S140" s="126">
        <f t="shared" si="138"/>
        <v>23.880253025767221</v>
      </c>
      <c r="T140" s="126">
        <f t="shared" si="138"/>
        <v>0</v>
      </c>
      <c r="U140" s="126">
        <f t="shared" si="138"/>
        <v>0</v>
      </c>
      <c r="V140" s="126">
        <f t="shared" si="138"/>
        <v>0</v>
      </c>
      <c r="W140" s="126">
        <f t="shared" si="138"/>
        <v>0</v>
      </c>
      <c r="X140" s="126">
        <f t="shared" si="138"/>
        <v>0</v>
      </c>
      <c r="Y140" s="126">
        <f t="shared" si="138"/>
        <v>0</v>
      </c>
      <c r="Z140" s="126">
        <f t="shared" si="138"/>
        <v>0</v>
      </c>
      <c r="AA140" s="126">
        <f t="shared" si="138"/>
        <v>0</v>
      </c>
      <c r="AB140" s="126">
        <f t="shared" si="138"/>
        <v>0</v>
      </c>
      <c r="AC140" s="126">
        <f t="shared" si="138"/>
        <v>0</v>
      </c>
      <c r="AD140" s="126">
        <f t="shared" si="138"/>
        <v>0</v>
      </c>
      <c r="AE140" s="75">
        <f t="shared" si="131"/>
        <v>999.7815830514661</v>
      </c>
    </row>
    <row r="141" spans="1:31" x14ac:dyDescent="0.3">
      <c r="A141" s="73">
        <v>901529</v>
      </c>
      <c r="B141" s="74">
        <v>15.561148235315002</v>
      </c>
      <c r="C141" s="126">
        <v>30.272157693721642</v>
      </c>
      <c r="D141" s="147">
        <v>0.82199999999999995</v>
      </c>
      <c r="E141" s="126">
        <v>24.883713624239185</v>
      </c>
      <c r="F141" s="126">
        <f t="shared" ref="F141:AD141" si="139">IF(F$2&lt;$B141,$E141,IF((($B141-F$2+1)&gt;0),($B141-F$2+1)*E141,0))</f>
        <v>24.883713624239185</v>
      </c>
      <c r="G141" s="126">
        <f t="shared" si="139"/>
        <v>24.883713624239185</v>
      </c>
      <c r="H141" s="126">
        <f t="shared" si="139"/>
        <v>24.883713624239185</v>
      </c>
      <c r="I141" s="126">
        <f t="shared" si="139"/>
        <v>24.883713624239185</v>
      </c>
      <c r="J141" s="126">
        <f t="shared" si="139"/>
        <v>24.883713624239185</v>
      </c>
      <c r="K141" s="126">
        <f t="shared" si="139"/>
        <v>24.883713624239185</v>
      </c>
      <c r="L141" s="126">
        <f t="shared" si="139"/>
        <v>24.883713624239185</v>
      </c>
      <c r="M141" s="126">
        <f t="shared" si="139"/>
        <v>24.883713624239185</v>
      </c>
      <c r="N141" s="126">
        <f t="shared" si="139"/>
        <v>24.883713624239185</v>
      </c>
      <c r="O141" s="126">
        <f t="shared" si="139"/>
        <v>24.883713624239185</v>
      </c>
      <c r="P141" s="126">
        <f t="shared" si="139"/>
        <v>24.883713624239185</v>
      </c>
      <c r="Q141" s="126">
        <f t="shared" si="139"/>
        <v>24.883713624239185</v>
      </c>
      <c r="R141" s="126">
        <f t="shared" si="139"/>
        <v>24.883713624239185</v>
      </c>
      <c r="S141" s="126">
        <f t="shared" si="139"/>
        <v>24.883713624239185</v>
      </c>
      <c r="T141" s="126">
        <f t="shared" si="139"/>
        <v>24.883713624239185</v>
      </c>
      <c r="U141" s="126">
        <f t="shared" si="139"/>
        <v>13.9634519883257</v>
      </c>
      <c r="V141" s="126">
        <f t="shared" si="139"/>
        <v>0</v>
      </c>
      <c r="W141" s="126">
        <f t="shared" si="139"/>
        <v>0</v>
      </c>
      <c r="X141" s="126">
        <f t="shared" si="139"/>
        <v>0</v>
      </c>
      <c r="Y141" s="126">
        <f t="shared" si="139"/>
        <v>0</v>
      </c>
      <c r="Z141" s="126">
        <f t="shared" si="139"/>
        <v>0</v>
      </c>
      <c r="AA141" s="126">
        <f t="shared" si="139"/>
        <v>0</v>
      </c>
      <c r="AB141" s="126">
        <f t="shared" si="139"/>
        <v>0</v>
      </c>
      <c r="AC141" s="126">
        <f t="shared" si="139"/>
        <v>0</v>
      </c>
      <c r="AD141" s="126">
        <f t="shared" si="139"/>
        <v>0</v>
      </c>
      <c r="AE141" s="75">
        <f t="shared" si="131"/>
        <v>387.21915635191351</v>
      </c>
    </row>
    <row r="142" spans="1:31" x14ac:dyDescent="0.3">
      <c r="A142" s="73">
        <v>1800855</v>
      </c>
      <c r="B142" s="74">
        <v>9.6156749148747949</v>
      </c>
      <c r="C142" s="126">
        <v>19.08966749772739</v>
      </c>
      <c r="D142" s="147">
        <v>0.82199999999999995</v>
      </c>
      <c r="E142" s="126">
        <v>15.691706683131914</v>
      </c>
      <c r="F142" s="126">
        <f t="shared" ref="F142:AD142" si="140">IF(F$2&lt;$B142,$E142,IF((($B142-F$2+1)&gt;0),($B142-F$2+1)*E142,0))</f>
        <v>15.691706683131914</v>
      </c>
      <c r="G142" s="126">
        <f t="shared" si="140"/>
        <v>15.691706683131914</v>
      </c>
      <c r="H142" s="126">
        <f t="shared" si="140"/>
        <v>15.691706683131914</v>
      </c>
      <c r="I142" s="126">
        <f t="shared" si="140"/>
        <v>15.691706683131914</v>
      </c>
      <c r="J142" s="126">
        <f t="shared" si="140"/>
        <v>15.691706683131914</v>
      </c>
      <c r="K142" s="126">
        <f t="shared" si="140"/>
        <v>15.691706683131914</v>
      </c>
      <c r="L142" s="126">
        <f t="shared" si="140"/>
        <v>15.691706683131914</v>
      </c>
      <c r="M142" s="126">
        <f t="shared" si="140"/>
        <v>15.691706683131914</v>
      </c>
      <c r="N142" s="126">
        <f t="shared" si="140"/>
        <v>15.691706683131914</v>
      </c>
      <c r="O142" s="126">
        <f t="shared" si="140"/>
        <v>9.6609901763774904</v>
      </c>
      <c r="P142" s="126">
        <f t="shared" si="140"/>
        <v>0</v>
      </c>
      <c r="Q142" s="126">
        <f t="shared" si="140"/>
        <v>0</v>
      </c>
      <c r="R142" s="126">
        <f t="shared" si="140"/>
        <v>0</v>
      </c>
      <c r="S142" s="126">
        <f t="shared" si="140"/>
        <v>0</v>
      </c>
      <c r="T142" s="126">
        <f t="shared" si="140"/>
        <v>0</v>
      </c>
      <c r="U142" s="126">
        <f t="shared" si="140"/>
        <v>0</v>
      </c>
      <c r="V142" s="126">
        <f t="shared" si="140"/>
        <v>0</v>
      </c>
      <c r="W142" s="126">
        <f t="shared" si="140"/>
        <v>0</v>
      </c>
      <c r="X142" s="126">
        <f t="shared" si="140"/>
        <v>0</v>
      </c>
      <c r="Y142" s="126">
        <f t="shared" si="140"/>
        <v>0</v>
      </c>
      <c r="Z142" s="126">
        <f t="shared" si="140"/>
        <v>0</v>
      </c>
      <c r="AA142" s="126">
        <f t="shared" si="140"/>
        <v>0</v>
      </c>
      <c r="AB142" s="126">
        <f t="shared" si="140"/>
        <v>0</v>
      </c>
      <c r="AC142" s="126">
        <f t="shared" si="140"/>
        <v>0</v>
      </c>
      <c r="AD142" s="126">
        <f t="shared" si="140"/>
        <v>0</v>
      </c>
      <c r="AE142" s="75">
        <f t="shared" si="131"/>
        <v>150.88635032456472</v>
      </c>
    </row>
    <row r="143" spans="1:31" x14ac:dyDescent="0.3">
      <c r="A143" s="73">
        <v>900891</v>
      </c>
      <c r="B143" s="74">
        <v>10.821744852583659</v>
      </c>
      <c r="C143" s="126">
        <v>24.108362412793255</v>
      </c>
      <c r="D143" s="147">
        <v>0.82200000000000006</v>
      </c>
      <c r="E143" s="126">
        <v>19.817073903316057</v>
      </c>
      <c r="F143" s="126">
        <f t="shared" ref="F143:AD143" si="141">IF(F$2&lt;$B143,$E143,IF((($B143-F$2+1)&gt;0),($B143-F$2+1)*E143,0))</f>
        <v>19.817073903316057</v>
      </c>
      <c r="G143" s="126">
        <f t="shared" si="141"/>
        <v>19.817073903316057</v>
      </c>
      <c r="H143" s="126">
        <f t="shared" si="141"/>
        <v>19.817073903316057</v>
      </c>
      <c r="I143" s="126">
        <f t="shared" si="141"/>
        <v>19.817073903316057</v>
      </c>
      <c r="J143" s="126">
        <f t="shared" si="141"/>
        <v>19.817073903316057</v>
      </c>
      <c r="K143" s="126">
        <f t="shared" si="141"/>
        <v>19.817073903316057</v>
      </c>
      <c r="L143" s="126">
        <f t="shared" si="141"/>
        <v>19.817073903316057</v>
      </c>
      <c r="M143" s="126">
        <f t="shared" si="141"/>
        <v>19.817073903316057</v>
      </c>
      <c r="N143" s="126">
        <f t="shared" si="141"/>
        <v>19.817073903316057</v>
      </c>
      <c r="O143" s="126">
        <f t="shared" si="141"/>
        <v>19.817073903316057</v>
      </c>
      <c r="P143" s="126">
        <f t="shared" si="141"/>
        <v>16.284578473319939</v>
      </c>
      <c r="Q143" s="126">
        <f t="shared" si="141"/>
        <v>0</v>
      </c>
      <c r="R143" s="126">
        <f t="shared" si="141"/>
        <v>0</v>
      </c>
      <c r="S143" s="126">
        <f t="shared" si="141"/>
        <v>0</v>
      </c>
      <c r="T143" s="126">
        <f t="shared" si="141"/>
        <v>0</v>
      </c>
      <c r="U143" s="126">
        <f t="shared" si="141"/>
        <v>0</v>
      </c>
      <c r="V143" s="126">
        <f t="shared" si="141"/>
        <v>0</v>
      </c>
      <c r="W143" s="126">
        <f t="shared" si="141"/>
        <v>0</v>
      </c>
      <c r="X143" s="126">
        <f t="shared" si="141"/>
        <v>0</v>
      </c>
      <c r="Y143" s="126">
        <f t="shared" si="141"/>
        <v>0</v>
      </c>
      <c r="Z143" s="126">
        <f t="shared" si="141"/>
        <v>0</v>
      </c>
      <c r="AA143" s="126">
        <f t="shared" si="141"/>
        <v>0</v>
      </c>
      <c r="AB143" s="126">
        <f t="shared" si="141"/>
        <v>0</v>
      </c>
      <c r="AC143" s="126">
        <f t="shared" si="141"/>
        <v>0</v>
      </c>
      <c r="AD143" s="126">
        <f t="shared" si="141"/>
        <v>0</v>
      </c>
      <c r="AE143" s="75">
        <f t="shared" si="131"/>
        <v>214.45531750648047</v>
      </c>
    </row>
    <row r="144" spans="1:31" x14ac:dyDescent="0.3">
      <c r="A144" s="73">
        <v>1000038</v>
      </c>
      <c r="B144" s="74">
        <v>6.3467254588320481</v>
      </c>
      <c r="C144" s="126">
        <v>107.81648436388768</v>
      </c>
      <c r="D144" s="147">
        <v>0.82199999999999995</v>
      </c>
      <c r="E144" s="126">
        <v>88.625150147115662</v>
      </c>
      <c r="F144" s="126">
        <f t="shared" ref="F144:AD144" si="142">IF(F$2&lt;$B144,$E144,IF((($B144-F$2+1)&gt;0),($B144-F$2+1)*E144,0))</f>
        <v>88.625150147115662</v>
      </c>
      <c r="G144" s="126">
        <f t="shared" si="142"/>
        <v>88.625150147115662</v>
      </c>
      <c r="H144" s="126">
        <f t="shared" si="142"/>
        <v>88.625150147115662</v>
      </c>
      <c r="I144" s="126">
        <f t="shared" si="142"/>
        <v>88.625150147115662</v>
      </c>
      <c r="J144" s="126">
        <f t="shared" si="142"/>
        <v>88.625150147115662</v>
      </c>
      <c r="K144" s="126">
        <f t="shared" si="142"/>
        <v>88.625150147115662</v>
      </c>
      <c r="L144" s="126">
        <f t="shared" si="142"/>
        <v>30.728595848817832</v>
      </c>
      <c r="M144" s="126">
        <f t="shared" si="142"/>
        <v>0</v>
      </c>
      <c r="N144" s="126">
        <f t="shared" si="142"/>
        <v>0</v>
      </c>
      <c r="O144" s="126">
        <f t="shared" si="142"/>
        <v>0</v>
      </c>
      <c r="P144" s="126">
        <f t="shared" si="142"/>
        <v>0</v>
      </c>
      <c r="Q144" s="126">
        <f t="shared" si="142"/>
        <v>0</v>
      </c>
      <c r="R144" s="126">
        <f t="shared" si="142"/>
        <v>0</v>
      </c>
      <c r="S144" s="126">
        <f t="shared" si="142"/>
        <v>0</v>
      </c>
      <c r="T144" s="126">
        <f t="shared" si="142"/>
        <v>0</v>
      </c>
      <c r="U144" s="126">
        <f t="shared" si="142"/>
        <v>0</v>
      </c>
      <c r="V144" s="126">
        <f t="shared" si="142"/>
        <v>0</v>
      </c>
      <c r="W144" s="126">
        <f t="shared" si="142"/>
        <v>0</v>
      </c>
      <c r="X144" s="126">
        <f t="shared" si="142"/>
        <v>0</v>
      </c>
      <c r="Y144" s="126">
        <f t="shared" si="142"/>
        <v>0</v>
      </c>
      <c r="Z144" s="126">
        <f t="shared" si="142"/>
        <v>0</v>
      </c>
      <c r="AA144" s="126">
        <f t="shared" si="142"/>
        <v>0</v>
      </c>
      <c r="AB144" s="126">
        <f t="shared" si="142"/>
        <v>0</v>
      </c>
      <c r="AC144" s="126">
        <f t="shared" si="142"/>
        <v>0</v>
      </c>
      <c r="AD144" s="126">
        <f t="shared" si="142"/>
        <v>0</v>
      </c>
      <c r="AE144" s="75">
        <f t="shared" si="131"/>
        <v>562.47949673151174</v>
      </c>
    </row>
    <row r="145" spans="1:31" x14ac:dyDescent="0.3">
      <c r="A145" s="73">
        <v>1000054</v>
      </c>
      <c r="B145" s="74">
        <v>15.561148235315002</v>
      </c>
      <c r="C145" s="126">
        <v>70.06264666054993</v>
      </c>
      <c r="D145" s="147">
        <v>0.82199999999999984</v>
      </c>
      <c r="E145" s="126">
        <v>57.591495554972042</v>
      </c>
      <c r="F145" s="126">
        <f t="shared" ref="F145:AD145" si="143">IF(F$2&lt;$B145,$E145,IF((($B145-F$2+1)&gt;0),($B145-F$2+1)*E145,0))</f>
        <v>57.591495554972042</v>
      </c>
      <c r="G145" s="126">
        <f t="shared" si="143"/>
        <v>57.591495554972042</v>
      </c>
      <c r="H145" s="126">
        <f t="shared" si="143"/>
        <v>57.591495554972042</v>
      </c>
      <c r="I145" s="126">
        <f t="shared" si="143"/>
        <v>57.591495554972042</v>
      </c>
      <c r="J145" s="126">
        <f t="shared" si="143"/>
        <v>57.591495554972042</v>
      </c>
      <c r="K145" s="126">
        <f t="shared" si="143"/>
        <v>57.591495554972042</v>
      </c>
      <c r="L145" s="126">
        <f t="shared" si="143"/>
        <v>57.591495554972042</v>
      </c>
      <c r="M145" s="126">
        <f t="shared" si="143"/>
        <v>57.591495554972042</v>
      </c>
      <c r="N145" s="126">
        <f t="shared" si="143"/>
        <v>57.591495554972042</v>
      </c>
      <c r="O145" s="126">
        <f t="shared" si="143"/>
        <v>57.591495554972042</v>
      </c>
      <c r="P145" s="126">
        <f t="shared" si="143"/>
        <v>57.591495554972042</v>
      </c>
      <c r="Q145" s="126">
        <f t="shared" si="143"/>
        <v>57.591495554972042</v>
      </c>
      <c r="R145" s="126">
        <f t="shared" si="143"/>
        <v>57.591495554972042</v>
      </c>
      <c r="S145" s="126">
        <f t="shared" si="143"/>
        <v>57.591495554972042</v>
      </c>
      <c r="T145" s="126">
        <f t="shared" si="143"/>
        <v>57.591495554972042</v>
      </c>
      <c r="U145" s="126">
        <f t="shared" si="143"/>
        <v>32.317366099824362</v>
      </c>
      <c r="V145" s="126">
        <f t="shared" si="143"/>
        <v>0</v>
      </c>
      <c r="W145" s="126">
        <f t="shared" si="143"/>
        <v>0</v>
      </c>
      <c r="X145" s="126">
        <f t="shared" si="143"/>
        <v>0</v>
      </c>
      <c r="Y145" s="126">
        <f t="shared" si="143"/>
        <v>0</v>
      </c>
      <c r="Z145" s="126">
        <f t="shared" si="143"/>
        <v>0</v>
      </c>
      <c r="AA145" s="126">
        <f t="shared" si="143"/>
        <v>0</v>
      </c>
      <c r="AB145" s="126">
        <f t="shared" si="143"/>
        <v>0</v>
      </c>
      <c r="AC145" s="126">
        <f t="shared" si="143"/>
        <v>0</v>
      </c>
      <c r="AD145" s="126">
        <f t="shared" si="143"/>
        <v>0</v>
      </c>
      <c r="AE145" s="75">
        <f t="shared" si="131"/>
        <v>896.18979942440512</v>
      </c>
    </row>
    <row r="146" spans="1:31" x14ac:dyDescent="0.3">
      <c r="A146" s="73">
        <v>1801596</v>
      </c>
      <c r="B146" s="74">
        <v>13.318109300380602</v>
      </c>
      <c r="C146" s="126">
        <v>1204.1686412914703</v>
      </c>
      <c r="D146" s="147">
        <v>0.82200000000000006</v>
      </c>
      <c r="E146" s="126">
        <v>989.82662314158847</v>
      </c>
      <c r="F146" s="126">
        <f t="shared" ref="F146:AD146" si="144">IF(F$2&lt;$B146,$E146,IF((($B146-F$2+1)&gt;0),($B146-F$2+1)*E146,0))</f>
        <v>989.82662314158847</v>
      </c>
      <c r="G146" s="126">
        <f t="shared" si="144"/>
        <v>989.82662314158847</v>
      </c>
      <c r="H146" s="126">
        <f t="shared" si="144"/>
        <v>989.82662314158847</v>
      </c>
      <c r="I146" s="126">
        <f t="shared" si="144"/>
        <v>989.82662314158847</v>
      </c>
      <c r="J146" s="126">
        <f t="shared" si="144"/>
        <v>989.82662314158847</v>
      </c>
      <c r="K146" s="126">
        <f t="shared" si="144"/>
        <v>989.82662314158847</v>
      </c>
      <c r="L146" s="126">
        <f t="shared" si="144"/>
        <v>989.82662314158847</v>
      </c>
      <c r="M146" s="126">
        <f t="shared" si="144"/>
        <v>989.82662314158847</v>
      </c>
      <c r="N146" s="126">
        <f t="shared" si="144"/>
        <v>989.82662314158847</v>
      </c>
      <c r="O146" s="126">
        <f t="shared" si="144"/>
        <v>989.82662314158847</v>
      </c>
      <c r="P146" s="126">
        <f t="shared" si="144"/>
        <v>989.82662314158847</v>
      </c>
      <c r="Q146" s="126">
        <f t="shared" si="144"/>
        <v>989.82662314158847</v>
      </c>
      <c r="R146" s="126">
        <f t="shared" si="144"/>
        <v>989.82662314158847</v>
      </c>
      <c r="S146" s="126">
        <f t="shared" si="144"/>
        <v>314.87305458566442</v>
      </c>
      <c r="T146" s="126">
        <f t="shared" si="144"/>
        <v>0</v>
      </c>
      <c r="U146" s="126">
        <f t="shared" si="144"/>
        <v>0</v>
      </c>
      <c r="V146" s="126">
        <f t="shared" si="144"/>
        <v>0</v>
      </c>
      <c r="W146" s="126">
        <f t="shared" si="144"/>
        <v>0</v>
      </c>
      <c r="X146" s="126">
        <f t="shared" si="144"/>
        <v>0</v>
      </c>
      <c r="Y146" s="126">
        <f t="shared" si="144"/>
        <v>0</v>
      </c>
      <c r="Z146" s="126">
        <f t="shared" si="144"/>
        <v>0</v>
      </c>
      <c r="AA146" s="126">
        <f t="shared" si="144"/>
        <v>0</v>
      </c>
      <c r="AB146" s="126">
        <f t="shared" si="144"/>
        <v>0</v>
      </c>
      <c r="AC146" s="126">
        <f t="shared" si="144"/>
        <v>0</v>
      </c>
      <c r="AD146" s="126">
        <f t="shared" si="144"/>
        <v>0</v>
      </c>
      <c r="AE146" s="75">
        <f t="shared" si="131"/>
        <v>13182.619155426317</v>
      </c>
    </row>
    <row r="147" spans="1:31" x14ac:dyDescent="0.3">
      <c r="A147" s="73">
        <v>1800076</v>
      </c>
      <c r="B147" s="74">
        <v>16.672658823551789</v>
      </c>
      <c r="C147" s="126">
        <v>378.04768132266383</v>
      </c>
      <c r="D147" s="147">
        <v>0.82199999999999984</v>
      </c>
      <c r="E147" s="126">
        <v>310.75519404722968</v>
      </c>
      <c r="F147" s="126">
        <f t="shared" ref="F147:AD147" si="145">IF(F$2&lt;$B147,$E147,IF((($B147-F$2+1)&gt;0),($B147-F$2+1)*E147,0))</f>
        <v>310.75519404722968</v>
      </c>
      <c r="G147" s="126">
        <f t="shared" si="145"/>
        <v>310.75519404722968</v>
      </c>
      <c r="H147" s="126">
        <f t="shared" si="145"/>
        <v>310.75519404722968</v>
      </c>
      <c r="I147" s="126">
        <f t="shared" si="145"/>
        <v>310.75519404722968</v>
      </c>
      <c r="J147" s="126">
        <f t="shared" si="145"/>
        <v>310.75519404722968</v>
      </c>
      <c r="K147" s="126">
        <f t="shared" si="145"/>
        <v>310.75519404722968</v>
      </c>
      <c r="L147" s="126">
        <f t="shared" si="145"/>
        <v>310.75519404722968</v>
      </c>
      <c r="M147" s="126">
        <f t="shared" si="145"/>
        <v>310.75519404722968</v>
      </c>
      <c r="N147" s="126">
        <f t="shared" si="145"/>
        <v>310.75519404722968</v>
      </c>
      <c r="O147" s="126">
        <f t="shared" si="145"/>
        <v>310.75519404722968</v>
      </c>
      <c r="P147" s="126">
        <f t="shared" si="145"/>
        <v>310.75519404722968</v>
      </c>
      <c r="Q147" s="126">
        <f t="shared" si="145"/>
        <v>310.75519404722968</v>
      </c>
      <c r="R147" s="126">
        <f t="shared" si="145"/>
        <v>310.75519404722968</v>
      </c>
      <c r="S147" s="126">
        <f t="shared" si="145"/>
        <v>310.75519404722968</v>
      </c>
      <c r="T147" s="126">
        <f t="shared" si="145"/>
        <v>310.75519404722968</v>
      </c>
      <c r="U147" s="126">
        <f t="shared" si="145"/>
        <v>310.75519404722968</v>
      </c>
      <c r="V147" s="126">
        <f t="shared" si="145"/>
        <v>209.03222324041735</v>
      </c>
      <c r="W147" s="126">
        <f t="shared" si="145"/>
        <v>0</v>
      </c>
      <c r="X147" s="126">
        <f t="shared" si="145"/>
        <v>0</v>
      </c>
      <c r="Y147" s="126">
        <f t="shared" si="145"/>
        <v>0</v>
      </c>
      <c r="Z147" s="126">
        <f t="shared" si="145"/>
        <v>0</v>
      </c>
      <c r="AA147" s="126">
        <f t="shared" si="145"/>
        <v>0</v>
      </c>
      <c r="AB147" s="126">
        <f t="shared" si="145"/>
        <v>0</v>
      </c>
      <c r="AC147" s="126">
        <f t="shared" si="145"/>
        <v>0</v>
      </c>
      <c r="AD147" s="126">
        <f t="shared" si="145"/>
        <v>0</v>
      </c>
      <c r="AE147" s="75">
        <f t="shared" si="131"/>
        <v>5181.1153279960909</v>
      </c>
    </row>
    <row r="148" spans="1:31" x14ac:dyDescent="0.3">
      <c r="A148" s="73">
        <v>1000110</v>
      </c>
      <c r="B148" s="74">
        <v>12.430235347021895</v>
      </c>
      <c r="C148" s="126">
        <v>78.849232221759792</v>
      </c>
      <c r="D148" s="147">
        <v>0.82200000000000006</v>
      </c>
      <c r="E148" s="126">
        <v>64.814068886286549</v>
      </c>
      <c r="F148" s="126">
        <f t="shared" ref="F148:AD148" si="146">IF(F$2&lt;$B148,$E148,IF((($B148-F$2+1)&gt;0),($B148-F$2+1)*E148,0))</f>
        <v>64.814068886286549</v>
      </c>
      <c r="G148" s="126">
        <f t="shared" si="146"/>
        <v>64.814068886286549</v>
      </c>
      <c r="H148" s="126">
        <f t="shared" si="146"/>
        <v>64.814068886286549</v>
      </c>
      <c r="I148" s="126">
        <f t="shared" si="146"/>
        <v>64.814068886286549</v>
      </c>
      <c r="J148" s="126">
        <f t="shared" si="146"/>
        <v>64.814068886286549</v>
      </c>
      <c r="K148" s="126">
        <f t="shared" si="146"/>
        <v>64.814068886286549</v>
      </c>
      <c r="L148" s="126">
        <f t="shared" si="146"/>
        <v>64.814068886286549</v>
      </c>
      <c r="M148" s="126">
        <f t="shared" si="146"/>
        <v>64.814068886286549</v>
      </c>
      <c r="N148" s="126">
        <f t="shared" si="146"/>
        <v>64.814068886286549</v>
      </c>
      <c r="O148" s="126">
        <f t="shared" si="146"/>
        <v>64.814068886286549</v>
      </c>
      <c r="P148" s="126">
        <f t="shared" si="146"/>
        <v>64.814068886286549</v>
      </c>
      <c r="Q148" s="126">
        <f t="shared" si="146"/>
        <v>64.814068886286549</v>
      </c>
      <c r="R148" s="126">
        <f t="shared" si="146"/>
        <v>27.885303419192525</v>
      </c>
      <c r="S148" s="126">
        <f t="shared" si="146"/>
        <v>0</v>
      </c>
      <c r="T148" s="126">
        <f t="shared" si="146"/>
        <v>0</v>
      </c>
      <c r="U148" s="126">
        <f t="shared" si="146"/>
        <v>0</v>
      </c>
      <c r="V148" s="126">
        <f t="shared" si="146"/>
        <v>0</v>
      </c>
      <c r="W148" s="126">
        <f t="shared" si="146"/>
        <v>0</v>
      </c>
      <c r="X148" s="126">
        <f t="shared" si="146"/>
        <v>0</v>
      </c>
      <c r="Y148" s="126">
        <f t="shared" si="146"/>
        <v>0</v>
      </c>
      <c r="Z148" s="126">
        <f t="shared" si="146"/>
        <v>0</v>
      </c>
      <c r="AA148" s="126">
        <f t="shared" si="146"/>
        <v>0</v>
      </c>
      <c r="AB148" s="126">
        <f t="shared" si="146"/>
        <v>0</v>
      </c>
      <c r="AC148" s="126">
        <f t="shared" si="146"/>
        <v>0</v>
      </c>
      <c r="AD148" s="126">
        <f t="shared" si="146"/>
        <v>0</v>
      </c>
      <c r="AE148" s="75">
        <f t="shared" si="131"/>
        <v>805.65413005463131</v>
      </c>
    </row>
    <row r="149" spans="1:31" x14ac:dyDescent="0.3">
      <c r="A149" s="73">
        <v>901641</v>
      </c>
      <c r="B149" s="74">
        <v>12.726796235311198</v>
      </c>
      <c r="C149" s="126">
        <v>141.89783393171766</v>
      </c>
      <c r="D149" s="147">
        <v>0.82200000000000006</v>
      </c>
      <c r="E149" s="126">
        <v>116.6400194918719</v>
      </c>
      <c r="F149" s="126">
        <f t="shared" ref="F149:AD149" si="147">IF(F$2&lt;$B149,$E149,IF((($B149-F$2+1)&gt;0),($B149-F$2+1)*E149,0))</f>
        <v>116.6400194918719</v>
      </c>
      <c r="G149" s="126">
        <f t="shared" si="147"/>
        <v>116.6400194918719</v>
      </c>
      <c r="H149" s="126">
        <f t="shared" si="147"/>
        <v>116.6400194918719</v>
      </c>
      <c r="I149" s="126">
        <f t="shared" si="147"/>
        <v>116.6400194918719</v>
      </c>
      <c r="J149" s="126">
        <f t="shared" si="147"/>
        <v>116.6400194918719</v>
      </c>
      <c r="K149" s="126">
        <f t="shared" si="147"/>
        <v>116.6400194918719</v>
      </c>
      <c r="L149" s="126">
        <f t="shared" si="147"/>
        <v>116.6400194918719</v>
      </c>
      <c r="M149" s="126">
        <f t="shared" si="147"/>
        <v>116.6400194918719</v>
      </c>
      <c r="N149" s="126">
        <f t="shared" si="147"/>
        <v>116.6400194918719</v>
      </c>
      <c r="O149" s="126">
        <f t="shared" si="147"/>
        <v>116.6400194918719</v>
      </c>
      <c r="P149" s="126">
        <f t="shared" si="147"/>
        <v>116.6400194918719</v>
      </c>
      <c r="Q149" s="126">
        <f t="shared" si="147"/>
        <v>116.6400194918719</v>
      </c>
      <c r="R149" s="126">
        <f t="shared" si="147"/>
        <v>84.773527053317281</v>
      </c>
      <c r="S149" s="126">
        <f t="shared" si="147"/>
        <v>0</v>
      </c>
      <c r="T149" s="126">
        <f t="shared" si="147"/>
        <v>0</v>
      </c>
      <c r="U149" s="126">
        <f t="shared" si="147"/>
        <v>0</v>
      </c>
      <c r="V149" s="126">
        <f t="shared" si="147"/>
        <v>0</v>
      </c>
      <c r="W149" s="126">
        <f t="shared" si="147"/>
        <v>0</v>
      </c>
      <c r="X149" s="126">
        <f t="shared" si="147"/>
        <v>0</v>
      </c>
      <c r="Y149" s="126">
        <f t="shared" si="147"/>
        <v>0</v>
      </c>
      <c r="Z149" s="126">
        <f t="shared" si="147"/>
        <v>0</v>
      </c>
      <c r="AA149" s="126">
        <f t="shared" si="147"/>
        <v>0</v>
      </c>
      <c r="AB149" s="126">
        <f t="shared" si="147"/>
        <v>0</v>
      </c>
      <c r="AC149" s="126">
        <f t="shared" si="147"/>
        <v>0</v>
      </c>
      <c r="AD149" s="126">
        <f t="shared" si="147"/>
        <v>0</v>
      </c>
      <c r="AE149" s="75">
        <f t="shared" si="131"/>
        <v>1484.4537609557806</v>
      </c>
    </row>
    <row r="150" spans="1:31" x14ac:dyDescent="0.3">
      <c r="A150" s="73">
        <v>900405</v>
      </c>
      <c r="B150" s="74">
        <v>12.493379011781474</v>
      </c>
      <c r="C150" s="126">
        <v>20.562958575058651</v>
      </c>
      <c r="D150" s="147">
        <v>0.82200000000000006</v>
      </c>
      <c r="E150" s="126">
        <v>16.902751948698214</v>
      </c>
      <c r="F150" s="126">
        <f t="shared" ref="F150:AD150" si="148">IF(F$2&lt;$B150,$E150,IF((($B150-F$2+1)&gt;0),($B150-F$2+1)*E150,0))</f>
        <v>16.902751948698214</v>
      </c>
      <c r="G150" s="126">
        <f t="shared" si="148"/>
        <v>16.902751948698214</v>
      </c>
      <c r="H150" s="126">
        <f t="shared" si="148"/>
        <v>16.902751948698214</v>
      </c>
      <c r="I150" s="126">
        <f t="shared" si="148"/>
        <v>16.902751948698214</v>
      </c>
      <c r="J150" s="126">
        <f t="shared" si="148"/>
        <v>16.902751948698214</v>
      </c>
      <c r="K150" s="126">
        <f t="shared" si="148"/>
        <v>16.902751948698214</v>
      </c>
      <c r="L150" s="126">
        <f t="shared" si="148"/>
        <v>16.902751948698214</v>
      </c>
      <c r="M150" s="126">
        <f t="shared" si="148"/>
        <v>16.902751948698214</v>
      </c>
      <c r="N150" s="126">
        <f t="shared" si="148"/>
        <v>16.902751948698214</v>
      </c>
      <c r="O150" s="126">
        <f t="shared" si="148"/>
        <v>16.902751948698214</v>
      </c>
      <c r="P150" s="126">
        <f t="shared" si="148"/>
        <v>16.902751948698214</v>
      </c>
      <c r="Q150" s="126">
        <f t="shared" si="148"/>
        <v>16.902751948698214</v>
      </c>
      <c r="R150" s="126">
        <f t="shared" si="148"/>
        <v>8.3394630528361162</v>
      </c>
      <c r="S150" s="126">
        <f t="shared" si="148"/>
        <v>0</v>
      </c>
      <c r="T150" s="126">
        <f t="shared" si="148"/>
        <v>0</v>
      </c>
      <c r="U150" s="126">
        <f t="shared" si="148"/>
        <v>0</v>
      </c>
      <c r="V150" s="126">
        <f t="shared" si="148"/>
        <v>0</v>
      </c>
      <c r="W150" s="126">
        <f t="shared" si="148"/>
        <v>0</v>
      </c>
      <c r="X150" s="126">
        <f t="shared" si="148"/>
        <v>0</v>
      </c>
      <c r="Y150" s="126">
        <f t="shared" si="148"/>
        <v>0</v>
      </c>
      <c r="Z150" s="126">
        <f t="shared" si="148"/>
        <v>0</v>
      </c>
      <c r="AA150" s="126">
        <f t="shared" si="148"/>
        <v>0</v>
      </c>
      <c r="AB150" s="126">
        <f t="shared" si="148"/>
        <v>0</v>
      </c>
      <c r="AC150" s="126">
        <f t="shared" si="148"/>
        <v>0</v>
      </c>
      <c r="AD150" s="126">
        <f t="shared" si="148"/>
        <v>0</v>
      </c>
      <c r="AE150" s="75">
        <f t="shared" si="131"/>
        <v>211.17248643721467</v>
      </c>
    </row>
    <row r="151" spans="1:31" x14ac:dyDescent="0.3">
      <c r="A151" s="73">
        <v>1000234</v>
      </c>
      <c r="B151" s="74">
        <v>10.903918870602871</v>
      </c>
      <c r="C151" s="126">
        <v>94.802547143361878</v>
      </c>
      <c r="D151" s="147">
        <v>0.82199999999999995</v>
      </c>
      <c r="E151" s="126">
        <v>77.927693751843464</v>
      </c>
      <c r="F151" s="126">
        <f t="shared" ref="F151:AD151" si="149">IF(F$2&lt;$B151,$E151,IF((($B151-F$2+1)&gt;0),($B151-F$2+1)*E151,0))</f>
        <v>77.927693751843464</v>
      </c>
      <c r="G151" s="126">
        <f t="shared" si="149"/>
        <v>77.927693751843464</v>
      </c>
      <c r="H151" s="126">
        <f t="shared" si="149"/>
        <v>77.927693751843464</v>
      </c>
      <c r="I151" s="126">
        <f t="shared" si="149"/>
        <v>77.927693751843464</v>
      </c>
      <c r="J151" s="126">
        <f t="shared" si="149"/>
        <v>77.927693751843464</v>
      </c>
      <c r="K151" s="126">
        <f t="shared" si="149"/>
        <v>77.927693751843464</v>
      </c>
      <c r="L151" s="126">
        <f t="shared" si="149"/>
        <v>77.927693751843464</v>
      </c>
      <c r="M151" s="126">
        <f t="shared" si="149"/>
        <v>77.927693751843464</v>
      </c>
      <c r="N151" s="126">
        <f t="shared" si="149"/>
        <v>77.927693751843464</v>
      </c>
      <c r="O151" s="126">
        <f t="shared" si="149"/>
        <v>77.927693751843464</v>
      </c>
      <c r="P151" s="126">
        <f t="shared" si="149"/>
        <v>70.440312924852719</v>
      </c>
      <c r="Q151" s="126">
        <f t="shared" si="149"/>
        <v>0</v>
      </c>
      <c r="R151" s="126">
        <f t="shared" si="149"/>
        <v>0</v>
      </c>
      <c r="S151" s="126">
        <f t="shared" si="149"/>
        <v>0</v>
      </c>
      <c r="T151" s="126">
        <f t="shared" si="149"/>
        <v>0</v>
      </c>
      <c r="U151" s="126">
        <f t="shared" si="149"/>
        <v>0</v>
      </c>
      <c r="V151" s="126">
        <f t="shared" si="149"/>
        <v>0</v>
      </c>
      <c r="W151" s="126">
        <f t="shared" si="149"/>
        <v>0</v>
      </c>
      <c r="X151" s="126">
        <f t="shared" si="149"/>
        <v>0</v>
      </c>
      <c r="Y151" s="126">
        <f t="shared" si="149"/>
        <v>0</v>
      </c>
      <c r="Z151" s="126">
        <f t="shared" si="149"/>
        <v>0</v>
      </c>
      <c r="AA151" s="126">
        <f t="shared" si="149"/>
        <v>0</v>
      </c>
      <c r="AB151" s="126">
        <f t="shared" si="149"/>
        <v>0</v>
      </c>
      <c r="AC151" s="126">
        <f t="shared" si="149"/>
        <v>0</v>
      </c>
      <c r="AD151" s="126">
        <f t="shared" si="149"/>
        <v>0</v>
      </c>
      <c r="AE151" s="75">
        <f t="shared" si="131"/>
        <v>849.71725044328718</v>
      </c>
    </row>
    <row r="152" spans="1:31" x14ac:dyDescent="0.3">
      <c r="A152" s="73">
        <v>1801254</v>
      </c>
      <c r="B152" s="74">
        <v>13.318109300380602</v>
      </c>
      <c r="C152" s="126">
        <v>2.4002495827533714</v>
      </c>
      <c r="D152" s="147">
        <v>0.82199999999999995</v>
      </c>
      <c r="E152" s="126">
        <v>1.9730051570232712</v>
      </c>
      <c r="F152" s="126">
        <f t="shared" ref="F152:AD152" si="150">IF(F$2&lt;$B152,$E152,IF((($B152-F$2+1)&gt;0),($B152-F$2+1)*E152,0))</f>
        <v>1.9730051570232712</v>
      </c>
      <c r="G152" s="126">
        <f t="shared" si="150"/>
        <v>1.9730051570232712</v>
      </c>
      <c r="H152" s="126">
        <f t="shared" si="150"/>
        <v>1.9730051570232712</v>
      </c>
      <c r="I152" s="126">
        <f t="shared" si="150"/>
        <v>1.9730051570232712</v>
      </c>
      <c r="J152" s="126">
        <f t="shared" si="150"/>
        <v>1.9730051570232712</v>
      </c>
      <c r="K152" s="126">
        <f t="shared" si="150"/>
        <v>1.9730051570232712</v>
      </c>
      <c r="L152" s="126">
        <f t="shared" si="150"/>
        <v>1.9730051570232712</v>
      </c>
      <c r="M152" s="126">
        <f t="shared" si="150"/>
        <v>1.9730051570232712</v>
      </c>
      <c r="N152" s="126">
        <f t="shared" si="150"/>
        <v>1.9730051570232712</v>
      </c>
      <c r="O152" s="126">
        <f t="shared" si="150"/>
        <v>1.9730051570232712</v>
      </c>
      <c r="P152" s="126">
        <f t="shared" si="150"/>
        <v>1.9730051570232712</v>
      </c>
      <c r="Q152" s="126">
        <f t="shared" si="150"/>
        <v>1.9730051570232712</v>
      </c>
      <c r="R152" s="126">
        <f t="shared" si="150"/>
        <v>1.9730051570232712</v>
      </c>
      <c r="S152" s="126">
        <f t="shared" si="150"/>
        <v>0.62763129014799246</v>
      </c>
      <c r="T152" s="126">
        <f t="shared" si="150"/>
        <v>0</v>
      </c>
      <c r="U152" s="126">
        <f t="shared" si="150"/>
        <v>0</v>
      </c>
      <c r="V152" s="126">
        <f t="shared" si="150"/>
        <v>0</v>
      </c>
      <c r="W152" s="126">
        <f t="shared" si="150"/>
        <v>0</v>
      </c>
      <c r="X152" s="126">
        <f t="shared" si="150"/>
        <v>0</v>
      </c>
      <c r="Y152" s="126">
        <f t="shared" si="150"/>
        <v>0</v>
      </c>
      <c r="Z152" s="126">
        <f t="shared" si="150"/>
        <v>0</v>
      </c>
      <c r="AA152" s="126">
        <f t="shared" si="150"/>
        <v>0</v>
      </c>
      <c r="AB152" s="126">
        <f t="shared" si="150"/>
        <v>0</v>
      </c>
      <c r="AC152" s="126">
        <f t="shared" si="150"/>
        <v>0</v>
      </c>
      <c r="AD152" s="126">
        <f t="shared" si="150"/>
        <v>0</v>
      </c>
      <c r="AE152" s="75">
        <f t="shared" si="131"/>
        <v>26.276698331450511</v>
      </c>
    </row>
    <row r="153" spans="1:31" x14ac:dyDescent="0.3">
      <c r="A153" s="73">
        <v>1800941</v>
      </c>
      <c r="B153" s="74">
        <v>13.318109300380602</v>
      </c>
      <c r="C153" s="126">
        <v>39.486576877907545</v>
      </c>
      <c r="D153" s="147">
        <v>0.82199999999999995</v>
      </c>
      <c r="E153" s="126">
        <v>32.457966193639997</v>
      </c>
      <c r="F153" s="126">
        <f t="shared" ref="F153:AD153" si="151">IF(F$2&lt;$B153,$E153,IF((($B153-F$2+1)&gt;0),($B153-F$2+1)*E153,0))</f>
        <v>32.457966193639997</v>
      </c>
      <c r="G153" s="126">
        <f t="shared" si="151"/>
        <v>32.457966193639997</v>
      </c>
      <c r="H153" s="126">
        <f t="shared" si="151"/>
        <v>32.457966193639997</v>
      </c>
      <c r="I153" s="126">
        <f t="shared" si="151"/>
        <v>32.457966193639997</v>
      </c>
      <c r="J153" s="126">
        <f t="shared" si="151"/>
        <v>32.457966193639997</v>
      </c>
      <c r="K153" s="126">
        <f t="shared" si="151"/>
        <v>32.457966193639997</v>
      </c>
      <c r="L153" s="126">
        <f t="shared" si="151"/>
        <v>32.457966193639997</v>
      </c>
      <c r="M153" s="126">
        <f t="shared" si="151"/>
        <v>32.457966193639997</v>
      </c>
      <c r="N153" s="126">
        <f t="shared" si="151"/>
        <v>32.457966193639997</v>
      </c>
      <c r="O153" s="126">
        <f t="shared" si="151"/>
        <v>32.457966193639997</v>
      </c>
      <c r="P153" s="126">
        <f t="shared" si="151"/>
        <v>32.457966193639997</v>
      </c>
      <c r="Q153" s="126">
        <f t="shared" si="151"/>
        <v>32.457966193639997</v>
      </c>
      <c r="R153" s="126">
        <f t="shared" si="151"/>
        <v>32.457966193639997</v>
      </c>
      <c r="S153" s="126">
        <f t="shared" si="151"/>
        <v>10.325180917636049</v>
      </c>
      <c r="T153" s="126">
        <f t="shared" si="151"/>
        <v>0</v>
      </c>
      <c r="U153" s="126">
        <f t="shared" si="151"/>
        <v>0</v>
      </c>
      <c r="V153" s="126">
        <f t="shared" si="151"/>
        <v>0</v>
      </c>
      <c r="W153" s="126">
        <f t="shared" si="151"/>
        <v>0</v>
      </c>
      <c r="X153" s="126">
        <f t="shared" si="151"/>
        <v>0</v>
      </c>
      <c r="Y153" s="126">
        <f t="shared" si="151"/>
        <v>0</v>
      </c>
      <c r="Z153" s="126">
        <f t="shared" si="151"/>
        <v>0</v>
      </c>
      <c r="AA153" s="126">
        <f t="shared" si="151"/>
        <v>0</v>
      </c>
      <c r="AB153" s="126">
        <f t="shared" si="151"/>
        <v>0</v>
      </c>
      <c r="AC153" s="126">
        <f t="shared" si="151"/>
        <v>0</v>
      </c>
      <c r="AD153" s="126">
        <f t="shared" si="151"/>
        <v>0</v>
      </c>
      <c r="AE153" s="75">
        <f t="shared" si="131"/>
        <v>432.27874143495603</v>
      </c>
    </row>
    <row r="154" spans="1:31" x14ac:dyDescent="0.3">
      <c r="A154" s="73">
        <v>1000459</v>
      </c>
      <c r="B154" s="74">
        <v>14.816436141196357</v>
      </c>
      <c r="C154" s="126">
        <v>6.1540934955430879</v>
      </c>
      <c r="D154" s="147">
        <v>0.82199999999999995</v>
      </c>
      <c r="E154" s="126">
        <v>5.0586648533364178</v>
      </c>
      <c r="F154" s="126">
        <f t="shared" ref="F154:AD154" si="152">IF(F$2&lt;$B154,$E154,IF((($B154-F$2+1)&gt;0),($B154-F$2+1)*E154,0))</f>
        <v>5.0586648533364178</v>
      </c>
      <c r="G154" s="126">
        <f t="shared" si="152"/>
        <v>5.0586648533364178</v>
      </c>
      <c r="H154" s="126">
        <f t="shared" si="152"/>
        <v>5.0586648533364178</v>
      </c>
      <c r="I154" s="126">
        <f t="shared" si="152"/>
        <v>5.0586648533364178</v>
      </c>
      <c r="J154" s="126">
        <f t="shared" si="152"/>
        <v>5.0586648533364178</v>
      </c>
      <c r="K154" s="126">
        <f t="shared" si="152"/>
        <v>5.0586648533364178</v>
      </c>
      <c r="L154" s="126">
        <f t="shared" si="152"/>
        <v>5.0586648533364178</v>
      </c>
      <c r="M154" s="126">
        <f t="shared" si="152"/>
        <v>5.0586648533364178</v>
      </c>
      <c r="N154" s="126">
        <f t="shared" si="152"/>
        <v>5.0586648533364178</v>
      </c>
      <c r="O154" s="126">
        <f t="shared" si="152"/>
        <v>5.0586648533364178</v>
      </c>
      <c r="P154" s="126">
        <f t="shared" si="152"/>
        <v>5.0586648533364178</v>
      </c>
      <c r="Q154" s="126">
        <f t="shared" si="152"/>
        <v>5.0586648533364178</v>
      </c>
      <c r="R154" s="126">
        <f t="shared" si="152"/>
        <v>5.0586648533364178</v>
      </c>
      <c r="S154" s="126">
        <f t="shared" si="152"/>
        <v>5.0586648533364178</v>
      </c>
      <c r="T154" s="126">
        <f t="shared" si="152"/>
        <v>4.1300768124636216</v>
      </c>
      <c r="U154" s="126">
        <f t="shared" si="152"/>
        <v>0</v>
      </c>
      <c r="V154" s="126">
        <f t="shared" si="152"/>
        <v>0</v>
      </c>
      <c r="W154" s="126">
        <f t="shared" si="152"/>
        <v>0</v>
      </c>
      <c r="X154" s="126">
        <f t="shared" si="152"/>
        <v>0</v>
      </c>
      <c r="Y154" s="126">
        <f t="shared" si="152"/>
        <v>0</v>
      </c>
      <c r="Z154" s="126">
        <f t="shared" si="152"/>
        <v>0</v>
      </c>
      <c r="AA154" s="126">
        <f t="shared" si="152"/>
        <v>0</v>
      </c>
      <c r="AB154" s="126">
        <f t="shared" si="152"/>
        <v>0</v>
      </c>
      <c r="AC154" s="126">
        <f t="shared" si="152"/>
        <v>0</v>
      </c>
      <c r="AD154" s="126">
        <f t="shared" si="152"/>
        <v>0</v>
      </c>
      <c r="AE154" s="75">
        <f t="shared" si="131"/>
        <v>74.951384759173479</v>
      </c>
    </row>
    <row r="155" spans="1:31" x14ac:dyDescent="0.3">
      <c r="A155" s="73">
        <v>1000076</v>
      </c>
      <c r="B155" s="74">
        <v>12.430235347021895</v>
      </c>
      <c r="C155" s="126">
        <v>77.425437598429795</v>
      </c>
      <c r="D155" s="147">
        <v>0.82200000000000006</v>
      </c>
      <c r="E155" s="126">
        <v>63.643709705909288</v>
      </c>
      <c r="F155" s="126">
        <f t="shared" ref="F155:AD155" si="153">IF(F$2&lt;$B155,$E155,IF((($B155-F$2+1)&gt;0),($B155-F$2+1)*E155,0))</f>
        <v>63.643709705909288</v>
      </c>
      <c r="G155" s="126">
        <f t="shared" si="153"/>
        <v>63.643709705909288</v>
      </c>
      <c r="H155" s="126">
        <f t="shared" si="153"/>
        <v>63.643709705909288</v>
      </c>
      <c r="I155" s="126">
        <f t="shared" si="153"/>
        <v>63.643709705909288</v>
      </c>
      <c r="J155" s="126">
        <f t="shared" si="153"/>
        <v>63.643709705909288</v>
      </c>
      <c r="K155" s="126">
        <f t="shared" si="153"/>
        <v>63.643709705909288</v>
      </c>
      <c r="L155" s="126">
        <f t="shared" si="153"/>
        <v>63.643709705909288</v>
      </c>
      <c r="M155" s="126">
        <f t="shared" si="153"/>
        <v>63.643709705909288</v>
      </c>
      <c r="N155" s="126">
        <f t="shared" si="153"/>
        <v>63.643709705909288</v>
      </c>
      <c r="O155" s="126">
        <f t="shared" si="153"/>
        <v>63.643709705909288</v>
      </c>
      <c r="P155" s="126">
        <f t="shared" si="153"/>
        <v>63.643709705909288</v>
      </c>
      <c r="Q155" s="126">
        <f t="shared" si="153"/>
        <v>63.643709705909288</v>
      </c>
      <c r="R155" s="126">
        <f t="shared" si="153"/>
        <v>27.381773531082654</v>
      </c>
      <c r="S155" s="126">
        <f t="shared" si="153"/>
        <v>0</v>
      </c>
      <c r="T155" s="126">
        <f t="shared" si="153"/>
        <v>0</v>
      </c>
      <c r="U155" s="126">
        <f t="shared" si="153"/>
        <v>0</v>
      </c>
      <c r="V155" s="126">
        <f t="shared" si="153"/>
        <v>0</v>
      </c>
      <c r="W155" s="126">
        <f t="shared" si="153"/>
        <v>0</v>
      </c>
      <c r="X155" s="126">
        <f t="shared" si="153"/>
        <v>0</v>
      </c>
      <c r="Y155" s="126">
        <f t="shared" si="153"/>
        <v>0</v>
      </c>
      <c r="Z155" s="126">
        <f t="shared" si="153"/>
        <v>0</v>
      </c>
      <c r="AA155" s="126">
        <f t="shared" si="153"/>
        <v>0</v>
      </c>
      <c r="AB155" s="126">
        <f t="shared" si="153"/>
        <v>0</v>
      </c>
      <c r="AC155" s="126">
        <f t="shared" si="153"/>
        <v>0</v>
      </c>
      <c r="AD155" s="126">
        <f t="shared" si="153"/>
        <v>0</v>
      </c>
      <c r="AE155" s="75">
        <f t="shared" si="131"/>
        <v>791.1062900019939</v>
      </c>
    </row>
    <row r="156" spans="1:31" x14ac:dyDescent="0.3">
      <c r="A156" s="73">
        <v>1800606</v>
      </c>
      <c r="B156" s="74">
        <v>9.6156749148747949</v>
      </c>
      <c r="C156" s="126">
        <v>32.517945114756081</v>
      </c>
      <c r="D156" s="147">
        <v>0.82200000000000006</v>
      </c>
      <c r="E156" s="126">
        <v>26.729750884329498</v>
      </c>
      <c r="F156" s="126">
        <f t="shared" ref="F156:AD156" si="154">IF(F$2&lt;$B156,$E156,IF((($B156-F$2+1)&gt;0),($B156-F$2+1)*E156,0))</f>
        <v>26.729750884329498</v>
      </c>
      <c r="G156" s="126">
        <f t="shared" si="154"/>
        <v>26.729750884329498</v>
      </c>
      <c r="H156" s="126">
        <f t="shared" si="154"/>
        <v>26.729750884329498</v>
      </c>
      <c r="I156" s="126">
        <f t="shared" si="154"/>
        <v>26.729750884329498</v>
      </c>
      <c r="J156" s="126">
        <f t="shared" si="154"/>
        <v>26.729750884329498</v>
      </c>
      <c r="K156" s="126">
        <f t="shared" si="154"/>
        <v>26.729750884329498</v>
      </c>
      <c r="L156" s="126">
        <f t="shared" si="154"/>
        <v>26.729750884329498</v>
      </c>
      <c r="M156" s="126">
        <f t="shared" si="154"/>
        <v>26.729750884329498</v>
      </c>
      <c r="N156" s="126">
        <f t="shared" si="154"/>
        <v>26.729750884329498</v>
      </c>
      <c r="O156" s="126">
        <f t="shared" si="154"/>
        <v>16.456837100334035</v>
      </c>
      <c r="P156" s="126">
        <f t="shared" si="154"/>
        <v>0</v>
      </c>
      <c r="Q156" s="126">
        <f t="shared" si="154"/>
        <v>0</v>
      </c>
      <c r="R156" s="126">
        <f t="shared" si="154"/>
        <v>0</v>
      </c>
      <c r="S156" s="126">
        <f t="shared" si="154"/>
        <v>0</v>
      </c>
      <c r="T156" s="126">
        <f t="shared" si="154"/>
        <v>0</v>
      </c>
      <c r="U156" s="126">
        <f t="shared" si="154"/>
        <v>0</v>
      </c>
      <c r="V156" s="126">
        <f t="shared" si="154"/>
        <v>0</v>
      </c>
      <c r="W156" s="126">
        <f t="shared" si="154"/>
        <v>0</v>
      </c>
      <c r="X156" s="126">
        <f t="shared" si="154"/>
        <v>0</v>
      </c>
      <c r="Y156" s="126">
        <f t="shared" si="154"/>
        <v>0</v>
      </c>
      <c r="Z156" s="126">
        <f t="shared" si="154"/>
        <v>0</v>
      </c>
      <c r="AA156" s="126">
        <f t="shared" si="154"/>
        <v>0</v>
      </c>
      <c r="AB156" s="126">
        <f t="shared" si="154"/>
        <v>0</v>
      </c>
      <c r="AC156" s="126">
        <f t="shared" si="154"/>
        <v>0</v>
      </c>
      <c r="AD156" s="126">
        <f t="shared" si="154"/>
        <v>0</v>
      </c>
      <c r="AE156" s="75">
        <f t="shared" si="131"/>
        <v>257.02459505929949</v>
      </c>
    </row>
    <row r="157" spans="1:31" x14ac:dyDescent="0.3">
      <c r="A157" s="73">
        <v>1800089</v>
      </c>
      <c r="B157" s="74">
        <v>7.5693871058925115</v>
      </c>
      <c r="C157" s="126">
        <v>361.13473682082389</v>
      </c>
      <c r="D157" s="147">
        <v>0.82199999999999995</v>
      </c>
      <c r="E157" s="126">
        <v>296.85275366671721</v>
      </c>
      <c r="F157" s="126">
        <f t="shared" ref="F157:AD157" si="155">IF(F$2&lt;$B157,$E157,IF((($B157-F$2+1)&gt;0),($B157-F$2+1)*E157,0))</f>
        <v>296.85275366671721</v>
      </c>
      <c r="G157" s="126">
        <f t="shared" si="155"/>
        <v>296.85275366671721</v>
      </c>
      <c r="H157" s="126">
        <f t="shared" si="155"/>
        <v>296.85275366671721</v>
      </c>
      <c r="I157" s="126">
        <f t="shared" si="155"/>
        <v>296.85275366671721</v>
      </c>
      <c r="J157" s="126">
        <f t="shared" si="155"/>
        <v>296.85275366671721</v>
      </c>
      <c r="K157" s="126">
        <f t="shared" si="155"/>
        <v>296.85275366671721</v>
      </c>
      <c r="L157" s="126">
        <f t="shared" si="155"/>
        <v>296.85275366671721</v>
      </c>
      <c r="M157" s="126">
        <f t="shared" si="155"/>
        <v>169.02413028651475</v>
      </c>
      <c r="N157" s="126">
        <f t="shared" si="155"/>
        <v>0</v>
      </c>
      <c r="O157" s="126">
        <f t="shared" si="155"/>
        <v>0</v>
      </c>
      <c r="P157" s="126">
        <f t="shared" si="155"/>
        <v>0</v>
      </c>
      <c r="Q157" s="126">
        <f t="shared" si="155"/>
        <v>0</v>
      </c>
      <c r="R157" s="126">
        <f t="shared" si="155"/>
        <v>0</v>
      </c>
      <c r="S157" s="126">
        <f t="shared" si="155"/>
        <v>0</v>
      </c>
      <c r="T157" s="126">
        <f t="shared" si="155"/>
        <v>0</v>
      </c>
      <c r="U157" s="126">
        <f t="shared" si="155"/>
        <v>0</v>
      </c>
      <c r="V157" s="126">
        <f t="shared" si="155"/>
        <v>0</v>
      </c>
      <c r="W157" s="126">
        <f t="shared" si="155"/>
        <v>0</v>
      </c>
      <c r="X157" s="126">
        <f t="shared" si="155"/>
        <v>0</v>
      </c>
      <c r="Y157" s="126">
        <f t="shared" si="155"/>
        <v>0</v>
      </c>
      <c r="Z157" s="126">
        <f t="shared" si="155"/>
        <v>0</v>
      </c>
      <c r="AA157" s="126">
        <f t="shared" si="155"/>
        <v>0</v>
      </c>
      <c r="AB157" s="126">
        <f t="shared" si="155"/>
        <v>0</v>
      </c>
      <c r="AC157" s="126">
        <f t="shared" si="155"/>
        <v>0</v>
      </c>
      <c r="AD157" s="126">
        <f t="shared" si="155"/>
        <v>0</v>
      </c>
      <c r="AE157" s="75">
        <f t="shared" si="131"/>
        <v>2246.9934059535353</v>
      </c>
    </row>
    <row r="158" spans="1:31" x14ac:dyDescent="0.3">
      <c r="A158" s="73">
        <v>1800174</v>
      </c>
      <c r="B158" s="74">
        <v>16.672658823551789</v>
      </c>
      <c r="C158" s="126">
        <v>30.880816740394142</v>
      </c>
      <c r="D158" s="147">
        <v>0.82199999999999984</v>
      </c>
      <c r="E158" s="126">
        <v>25.384031360603981</v>
      </c>
      <c r="F158" s="126">
        <f t="shared" ref="F158:AD158" si="156">IF(F$2&lt;$B158,$E158,IF((($B158-F$2+1)&gt;0),($B158-F$2+1)*E158,0))</f>
        <v>25.384031360603981</v>
      </c>
      <c r="G158" s="126">
        <f t="shared" si="156"/>
        <v>25.384031360603981</v>
      </c>
      <c r="H158" s="126">
        <f t="shared" si="156"/>
        <v>25.384031360603981</v>
      </c>
      <c r="I158" s="126">
        <f t="shared" si="156"/>
        <v>25.384031360603981</v>
      </c>
      <c r="J158" s="126">
        <f t="shared" si="156"/>
        <v>25.384031360603981</v>
      </c>
      <c r="K158" s="126">
        <f t="shared" si="156"/>
        <v>25.384031360603981</v>
      </c>
      <c r="L158" s="126">
        <f t="shared" si="156"/>
        <v>25.384031360603981</v>
      </c>
      <c r="M158" s="126">
        <f t="shared" si="156"/>
        <v>25.384031360603981</v>
      </c>
      <c r="N158" s="126">
        <f t="shared" si="156"/>
        <v>25.384031360603981</v>
      </c>
      <c r="O158" s="126">
        <f t="shared" si="156"/>
        <v>25.384031360603981</v>
      </c>
      <c r="P158" s="126">
        <f t="shared" si="156"/>
        <v>25.384031360603981</v>
      </c>
      <c r="Q158" s="126">
        <f t="shared" si="156"/>
        <v>25.384031360603981</v>
      </c>
      <c r="R158" s="126">
        <f t="shared" si="156"/>
        <v>25.384031360603981</v>
      </c>
      <c r="S158" s="126">
        <f t="shared" si="156"/>
        <v>25.384031360603981</v>
      </c>
      <c r="T158" s="126">
        <f t="shared" si="156"/>
        <v>25.384031360603981</v>
      </c>
      <c r="U158" s="126">
        <f t="shared" si="156"/>
        <v>25.384031360603981</v>
      </c>
      <c r="V158" s="126">
        <f t="shared" si="156"/>
        <v>17.074792672025584</v>
      </c>
      <c r="W158" s="126">
        <f t="shared" si="156"/>
        <v>0</v>
      </c>
      <c r="X158" s="126">
        <f t="shared" si="156"/>
        <v>0</v>
      </c>
      <c r="Y158" s="126">
        <f t="shared" si="156"/>
        <v>0</v>
      </c>
      <c r="Z158" s="126">
        <f t="shared" si="156"/>
        <v>0</v>
      </c>
      <c r="AA158" s="126">
        <f t="shared" si="156"/>
        <v>0</v>
      </c>
      <c r="AB158" s="126">
        <f t="shared" si="156"/>
        <v>0</v>
      </c>
      <c r="AC158" s="126">
        <f t="shared" si="156"/>
        <v>0</v>
      </c>
      <c r="AD158" s="126">
        <f t="shared" si="156"/>
        <v>0</v>
      </c>
      <c r="AE158" s="75">
        <f t="shared" si="131"/>
        <v>423.21929444168916</v>
      </c>
    </row>
    <row r="159" spans="1:31" x14ac:dyDescent="0.3">
      <c r="A159" s="73">
        <v>1802118</v>
      </c>
      <c r="B159" s="74">
        <v>13.318109300380602</v>
      </c>
      <c r="C159" s="126">
        <v>116.77784852249792</v>
      </c>
      <c r="D159" s="147">
        <v>0.82200000000000006</v>
      </c>
      <c r="E159" s="126">
        <v>95.991391485493281</v>
      </c>
      <c r="F159" s="126">
        <f t="shared" ref="F159:AD159" si="157">IF(F$2&lt;$B159,$E159,IF((($B159-F$2+1)&gt;0),($B159-F$2+1)*E159,0))</f>
        <v>95.991391485493281</v>
      </c>
      <c r="G159" s="126">
        <f t="shared" si="157"/>
        <v>95.991391485493281</v>
      </c>
      <c r="H159" s="126">
        <f t="shared" si="157"/>
        <v>95.991391485493281</v>
      </c>
      <c r="I159" s="126">
        <f t="shared" si="157"/>
        <v>95.991391485493281</v>
      </c>
      <c r="J159" s="126">
        <f t="shared" si="157"/>
        <v>95.991391485493281</v>
      </c>
      <c r="K159" s="126">
        <f t="shared" si="157"/>
        <v>95.991391485493281</v>
      </c>
      <c r="L159" s="126">
        <f t="shared" si="157"/>
        <v>95.991391485493281</v>
      </c>
      <c r="M159" s="126">
        <f t="shared" si="157"/>
        <v>95.991391485493281</v>
      </c>
      <c r="N159" s="126">
        <f t="shared" si="157"/>
        <v>95.991391485493281</v>
      </c>
      <c r="O159" s="126">
        <f t="shared" si="157"/>
        <v>95.991391485493281</v>
      </c>
      <c r="P159" s="126">
        <f t="shared" si="157"/>
        <v>95.991391485493281</v>
      </c>
      <c r="Q159" s="126">
        <f t="shared" si="157"/>
        <v>95.991391485493281</v>
      </c>
      <c r="R159" s="126">
        <f t="shared" si="157"/>
        <v>95.991391485493281</v>
      </c>
      <c r="S159" s="126">
        <f t="shared" si="157"/>
        <v>30.535754388010737</v>
      </c>
      <c r="T159" s="126">
        <f t="shared" si="157"/>
        <v>0</v>
      </c>
      <c r="U159" s="126">
        <f t="shared" si="157"/>
        <v>0</v>
      </c>
      <c r="V159" s="126">
        <f t="shared" si="157"/>
        <v>0</v>
      </c>
      <c r="W159" s="126">
        <f t="shared" si="157"/>
        <v>0</v>
      </c>
      <c r="X159" s="126">
        <f t="shared" si="157"/>
        <v>0</v>
      </c>
      <c r="Y159" s="126">
        <f t="shared" si="157"/>
        <v>0</v>
      </c>
      <c r="Z159" s="126">
        <f t="shared" si="157"/>
        <v>0</v>
      </c>
      <c r="AA159" s="126">
        <f t="shared" si="157"/>
        <v>0</v>
      </c>
      <c r="AB159" s="126">
        <f t="shared" si="157"/>
        <v>0</v>
      </c>
      <c r="AC159" s="126">
        <f t="shared" si="157"/>
        <v>0</v>
      </c>
      <c r="AD159" s="126">
        <f t="shared" si="157"/>
        <v>0</v>
      </c>
      <c r="AE159" s="75">
        <f t="shared" si="131"/>
        <v>1278.4238436994233</v>
      </c>
    </row>
    <row r="160" spans="1:31" x14ac:dyDescent="0.3">
      <c r="A160" s="73">
        <v>900839</v>
      </c>
      <c r="B160" s="74">
        <v>9.5145306353068886</v>
      </c>
      <c r="C160" s="126">
        <v>20.452205102626543</v>
      </c>
      <c r="D160" s="147">
        <v>0.82199999999999995</v>
      </c>
      <c r="E160" s="126">
        <v>16.811712594359019</v>
      </c>
      <c r="F160" s="126">
        <f t="shared" ref="F160:AD160" si="158">IF(F$2&lt;$B160,$E160,IF((($B160-F$2+1)&gt;0),($B160-F$2+1)*E160,0))</f>
        <v>16.811712594359019</v>
      </c>
      <c r="G160" s="126">
        <f t="shared" si="158"/>
        <v>16.811712594359019</v>
      </c>
      <c r="H160" s="126">
        <f t="shared" si="158"/>
        <v>16.811712594359019</v>
      </c>
      <c r="I160" s="126">
        <f t="shared" si="158"/>
        <v>16.811712594359019</v>
      </c>
      <c r="J160" s="126">
        <f t="shared" si="158"/>
        <v>16.811712594359019</v>
      </c>
      <c r="K160" s="126">
        <f t="shared" si="158"/>
        <v>16.811712594359019</v>
      </c>
      <c r="L160" s="126">
        <f t="shared" si="158"/>
        <v>16.811712594359019</v>
      </c>
      <c r="M160" s="126">
        <f t="shared" si="158"/>
        <v>16.811712594359019</v>
      </c>
      <c r="N160" s="126">
        <f t="shared" si="158"/>
        <v>16.811712594359019</v>
      </c>
      <c r="O160" s="126">
        <f t="shared" si="158"/>
        <v>8.6501411617723658</v>
      </c>
      <c r="P160" s="126">
        <f t="shared" si="158"/>
        <v>0</v>
      </c>
      <c r="Q160" s="126">
        <f t="shared" si="158"/>
        <v>0</v>
      </c>
      <c r="R160" s="126">
        <f t="shared" si="158"/>
        <v>0</v>
      </c>
      <c r="S160" s="126">
        <f t="shared" si="158"/>
        <v>0</v>
      </c>
      <c r="T160" s="126">
        <f t="shared" si="158"/>
        <v>0</v>
      </c>
      <c r="U160" s="126">
        <f t="shared" si="158"/>
        <v>0</v>
      </c>
      <c r="V160" s="126">
        <f t="shared" si="158"/>
        <v>0</v>
      </c>
      <c r="W160" s="126">
        <f t="shared" si="158"/>
        <v>0</v>
      </c>
      <c r="X160" s="126">
        <f t="shared" si="158"/>
        <v>0</v>
      </c>
      <c r="Y160" s="126">
        <f t="shared" si="158"/>
        <v>0</v>
      </c>
      <c r="Z160" s="126">
        <f t="shared" si="158"/>
        <v>0</v>
      </c>
      <c r="AA160" s="126">
        <f t="shared" si="158"/>
        <v>0</v>
      </c>
      <c r="AB160" s="126">
        <f t="shared" si="158"/>
        <v>0</v>
      </c>
      <c r="AC160" s="126">
        <f t="shared" si="158"/>
        <v>0</v>
      </c>
      <c r="AD160" s="126">
        <f t="shared" si="158"/>
        <v>0</v>
      </c>
      <c r="AE160" s="75">
        <f t="shared" si="131"/>
        <v>159.95555451100353</v>
      </c>
    </row>
    <row r="161" spans="1:31" x14ac:dyDescent="0.3">
      <c r="A161" s="73">
        <v>1000069</v>
      </c>
      <c r="B161" s="74">
        <v>12.430235347021895</v>
      </c>
      <c r="C161" s="126">
        <v>156.77260253969675</v>
      </c>
      <c r="D161" s="147">
        <v>0.82199999999999995</v>
      </c>
      <c r="E161" s="126">
        <v>128.86707928763073</v>
      </c>
      <c r="F161" s="126">
        <f t="shared" ref="F161:AD161" si="159">IF(F$2&lt;$B161,$E161,IF((($B161-F$2+1)&gt;0),($B161-F$2+1)*E161,0))</f>
        <v>128.86707928763073</v>
      </c>
      <c r="G161" s="126">
        <f t="shared" si="159"/>
        <v>128.86707928763073</v>
      </c>
      <c r="H161" s="126">
        <f t="shared" si="159"/>
        <v>128.86707928763073</v>
      </c>
      <c r="I161" s="126">
        <f t="shared" si="159"/>
        <v>128.86707928763073</v>
      </c>
      <c r="J161" s="126">
        <f t="shared" si="159"/>
        <v>128.86707928763073</v>
      </c>
      <c r="K161" s="126">
        <f t="shared" si="159"/>
        <v>128.86707928763073</v>
      </c>
      <c r="L161" s="126">
        <f t="shared" si="159"/>
        <v>128.86707928763073</v>
      </c>
      <c r="M161" s="126">
        <f t="shared" si="159"/>
        <v>128.86707928763073</v>
      </c>
      <c r="N161" s="126">
        <f t="shared" si="159"/>
        <v>128.86707928763073</v>
      </c>
      <c r="O161" s="126">
        <f t="shared" si="159"/>
        <v>128.86707928763073</v>
      </c>
      <c r="P161" s="126">
        <f t="shared" si="159"/>
        <v>128.86707928763073</v>
      </c>
      <c r="Q161" s="126">
        <f t="shared" si="159"/>
        <v>128.86707928763073</v>
      </c>
      <c r="R161" s="126">
        <f t="shared" si="159"/>
        <v>55.443172577011914</v>
      </c>
      <c r="S161" s="126">
        <f t="shared" si="159"/>
        <v>0</v>
      </c>
      <c r="T161" s="126">
        <f t="shared" si="159"/>
        <v>0</v>
      </c>
      <c r="U161" s="126">
        <f t="shared" si="159"/>
        <v>0</v>
      </c>
      <c r="V161" s="126">
        <f t="shared" si="159"/>
        <v>0</v>
      </c>
      <c r="W161" s="126">
        <f t="shared" si="159"/>
        <v>0</v>
      </c>
      <c r="X161" s="126">
        <f t="shared" si="159"/>
        <v>0</v>
      </c>
      <c r="Y161" s="126">
        <f t="shared" si="159"/>
        <v>0</v>
      </c>
      <c r="Z161" s="126">
        <f t="shared" si="159"/>
        <v>0</v>
      </c>
      <c r="AA161" s="126">
        <f t="shared" si="159"/>
        <v>0</v>
      </c>
      <c r="AB161" s="126">
        <f t="shared" si="159"/>
        <v>0</v>
      </c>
      <c r="AC161" s="126">
        <f t="shared" si="159"/>
        <v>0</v>
      </c>
      <c r="AD161" s="126">
        <f t="shared" si="159"/>
        <v>0</v>
      </c>
      <c r="AE161" s="75">
        <f t="shared" si="131"/>
        <v>1601.8481240285807</v>
      </c>
    </row>
    <row r="162" spans="1:31" x14ac:dyDescent="0.3">
      <c r="A162" s="73">
        <v>901550</v>
      </c>
      <c r="B162" s="74">
        <v>12.67122070589936</v>
      </c>
      <c r="C162" s="126">
        <v>243.52028887642612</v>
      </c>
      <c r="D162" s="147">
        <v>0.82199999999999984</v>
      </c>
      <c r="E162" s="126">
        <v>200.17367745642224</v>
      </c>
      <c r="F162" s="126">
        <f t="shared" ref="F162:AD162" si="160">IF(F$2&lt;$B162,$E162,IF((($B162-F$2+1)&gt;0),($B162-F$2+1)*E162,0))</f>
        <v>200.17367745642224</v>
      </c>
      <c r="G162" s="126">
        <f t="shared" si="160"/>
        <v>200.17367745642224</v>
      </c>
      <c r="H162" s="126">
        <f t="shared" si="160"/>
        <v>200.17367745642224</v>
      </c>
      <c r="I162" s="126">
        <f t="shared" si="160"/>
        <v>200.17367745642224</v>
      </c>
      <c r="J162" s="126">
        <f t="shared" si="160"/>
        <v>200.17367745642224</v>
      </c>
      <c r="K162" s="126">
        <f t="shared" si="160"/>
        <v>200.17367745642224</v>
      </c>
      <c r="L162" s="126">
        <f t="shared" si="160"/>
        <v>200.17367745642224</v>
      </c>
      <c r="M162" s="126">
        <f t="shared" si="160"/>
        <v>200.17367745642224</v>
      </c>
      <c r="N162" s="126">
        <f t="shared" si="160"/>
        <v>200.17367745642224</v>
      </c>
      <c r="O162" s="126">
        <f t="shared" si="160"/>
        <v>200.17367745642224</v>
      </c>
      <c r="P162" s="126">
        <f t="shared" si="160"/>
        <v>200.17367745642224</v>
      </c>
      <c r="Q162" s="126">
        <f t="shared" si="160"/>
        <v>200.17367745642224</v>
      </c>
      <c r="R162" s="126">
        <f t="shared" si="160"/>
        <v>134.36071708477058</v>
      </c>
      <c r="S162" s="126">
        <f t="shared" si="160"/>
        <v>0</v>
      </c>
      <c r="T162" s="126">
        <f t="shared" si="160"/>
        <v>0</v>
      </c>
      <c r="U162" s="126">
        <f t="shared" si="160"/>
        <v>0</v>
      </c>
      <c r="V162" s="126">
        <f t="shared" si="160"/>
        <v>0</v>
      </c>
      <c r="W162" s="126">
        <f t="shared" si="160"/>
        <v>0</v>
      </c>
      <c r="X162" s="126">
        <f t="shared" si="160"/>
        <v>0</v>
      </c>
      <c r="Y162" s="126">
        <f t="shared" si="160"/>
        <v>0</v>
      </c>
      <c r="Z162" s="126">
        <f t="shared" si="160"/>
        <v>0</v>
      </c>
      <c r="AA162" s="126">
        <f t="shared" si="160"/>
        <v>0</v>
      </c>
      <c r="AB162" s="126">
        <f t="shared" si="160"/>
        <v>0</v>
      </c>
      <c r="AC162" s="126">
        <f t="shared" si="160"/>
        <v>0</v>
      </c>
      <c r="AD162" s="126">
        <f t="shared" si="160"/>
        <v>0</v>
      </c>
      <c r="AE162" s="75">
        <f t="shared" si="131"/>
        <v>2536.444846561837</v>
      </c>
    </row>
    <row r="163" spans="1:31" x14ac:dyDescent="0.3">
      <c r="A163" s="73">
        <v>1801130</v>
      </c>
      <c r="B163" s="74">
        <v>13.318109300380602</v>
      </c>
      <c r="C163" s="126">
        <v>144.69613901751492</v>
      </c>
      <c r="D163" s="147">
        <v>0.82199999999999995</v>
      </c>
      <c r="E163" s="126">
        <v>118.94022627239725</v>
      </c>
      <c r="F163" s="126">
        <f t="shared" ref="F163:AD163" si="161">IF(F$2&lt;$B163,$E163,IF((($B163-F$2+1)&gt;0),($B163-F$2+1)*E163,0))</f>
        <v>118.94022627239725</v>
      </c>
      <c r="G163" s="126">
        <f t="shared" si="161"/>
        <v>118.94022627239725</v>
      </c>
      <c r="H163" s="126">
        <f t="shared" si="161"/>
        <v>118.94022627239725</v>
      </c>
      <c r="I163" s="126">
        <f t="shared" si="161"/>
        <v>118.94022627239725</v>
      </c>
      <c r="J163" s="126">
        <f t="shared" si="161"/>
        <v>118.94022627239725</v>
      </c>
      <c r="K163" s="126">
        <f t="shared" si="161"/>
        <v>118.94022627239725</v>
      </c>
      <c r="L163" s="126">
        <f t="shared" si="161"/>
        <v>118.94022627239725</v>
      </c>
      <c r="M163" s="126">
        <f t="shared" si="161"/>
        <v>118.94022627239725</v>
      </c>
      <c r="N163" s="126">
        <f t="shared" si="161"/>
        <v>118.94022627239725</v>
      </c>
      <c r="O163" s="126">
        <f t="shared" si="161"/>
        <v>118.94022627239725</v>
      </c>
      <c r="P163" s="126">
        <f t="shared" si="161"/>
        <v>118.94022627239725</v>
      </c>
      <c r="Q163" s="126">
        <f t="shared" si="161"/>
        <v>118.94022627239725</v>
      </c>
      <c r="R163" s="126">
        <f t="shared" si="161"/>
        <v>118.94022627239725</v>
      </c>
      <c r="S163" s="126">
        <f t="shared" si="161"/>
        <v>37.835992166622781</v>
      </c>
      <c r="T163" s="126">
        <f t="shared" si="161"/>
        <v>0</v>
      </c>
      <c r="U163" s="126">
        <f t="shared" si="161"/>
        <v>0</v>
      </c>
      <c r="V163" s="126">
        <f t="shared" si="161"/>
        <v>0</v>
      </c>
      <c r="W163" s="126">
        <f t="shared" si="161"/>
        <v>0</v>
      </c>
      <c r="X163" s="126">
        <f t="shared" si="161"/>
        <v>0</v>
      </c>
      <c r="Y163" s="126">
        <f t="shared" si="161"/>
        <v>0</v>
      </c>
      <c r="Z163" s="126">
        <f t="shared" si="161"/>
        <v>0</v>
      </c>
      <c r="AA163" s="126">
        <f t="shared" si="161"/>
        <v>0</v>
      </c>
      <c r="AB163" s="126">
        <f t="shared" si="161"/>
        <v>0</v>
      </c>
      <c r="AC163" s="126">
        <f t="shared" si="161"/>
        <v>0</v>
      </c>
      <c r="AD163" s="126">
        <f t="shared" si="161"/>
        <v>0</v>
      </c>
      <c r="AE163" s="75">
        <f t="shared" si="131"/>
        <v>1584.0589337077872</v>
      </c>
    </row>
    <row r="164" spans="1:31" x14ac:dyDescent="0.3">
      <c r="A164" s="73">
        <v>1800140</v>
      </c>
      <c r="B164" s="74">
        <v>23.341722352972504</v>
      </c>
      <c r="C164" s="126">
        <v>14.007889004140932</v>
      </c>
      <c r="D164" s="147">
        <v>0.82199999999999984</v>
      </c>
      <c r="E164" s="126">
        <v>11.514484761403846</v>
      </c>
      <c r="F164" s="126">
        <f t="shared" ref="F164:AD164" si="162">IF(F$2&lt;$B164,$E164,IF((($B164-F$2+1)&gt;0),($B164-F$2+1)*E164,0))</f>
        <v>11.514484761403846</v>
      </c>
      <c r="G164" s="126">
        <f t="shared" si="162"/>
        <v>11.514484761403846</v>
      </c>
      <c r="H164" s="126">
        <f t="shared" si="162"/>
        <v>11.514484761403846</v>
      </c>
      <c r="I164" s="126">
        <f t="shared" si="162"/>
        <v>11.514484761403846</v>
      </c>
      <c r="J164" s="126">
        <f t="shared" si="162"/>
        <v>11.514484761403846</v>
      </c>
      <c r="K164" s="126">
        <f t="shared" si="162"/>
        <v>11.514484761403846</v>
      </c>
      <c r="L164" s="126">
        <f t="shared" si="162"/>
        <v>11.514484761403846</v>
      </c>
      <c r="M164" s="126">
        <f t="shared" si="162"/>
        <v>11.514484761403846</v>
      </c>
      <c r="N164" s="126">
        <f t="shared" si="162"/>
        <v>11.514484761403846</v>
      </c>
      <c r="O164" s="126">
        <f t="shared" si="162"/>
        <v>11.514484761403846</v>
      </c>
      <c r="P164" s="126">
        <f t="shared" si="162"/>
        <v>11.514484761403846</v>
      </c>
      <c r="Q164" s="126">
        <f t="shared" si="162"/>
        <v>11.514484761403846</v>
      </c>
      <c r="R164" s="126">
        <f t="shared" si="162"/>
        <v>11.514484761403846</v>
      </c>
      <c r="S164" s="126">
        <f t="shared" si="162"/>
        <v>11.514484761403846</v>
      </c>
      <c r="T164" s="126">
        <f t="shared" si="162"/>
        <v>11.514484761403846</v>
      </c>
      <c r="U164" s="126">
        <f t="shared" si="162"/>
        <v>11.514484761403846</v>
      </c>
      <c r="V164" s="126">
        <f t="shared" si="162"/>
        <v>11.514484761403846</v>
      </c>
      <c r="W164" s="126">
        <f t="shared" si="162"/>
        <v>11.514484761403846</v>
      </c>
      <c r="X164" s="126">
        <f t="shared" si="162"/>
        <v>11.514484761403846</v>
      </c>
      <c r="Y164" s="126">
        <f t="shared" si="162"/>
        <v>11.514484761403846</v>
      </c>
      <c r="Z164" s="126">
        <f t="shared" si="162"/>
        <v>11.514484761403846</v>
      </c>
      <c r="AA164" s="126">
        <f t="shared" si="162"/>
        <v>11.514484761403846</v>
      </c>
      <c r="AB164" s="126">
        <f t="shared" si="162"/>
        <v>11.514484761403846</v>
      </c>
      <c r="AC164" s="126">
        <f t="shared" si="162"/>
        <v>3.9347568259329582</v>
      </c>
      <c r="AD164" s="126">
        <f t="shared" si="162"/>
        <v>0</v>
      </c>
      <c r="AE164" s="75">
        <f t="shared" si="131"/>
        <v>268.76790633822145</v>
      </c>
    </row>
    <row r="165" spans="1:31" x14ac:dyDescent="0.3">
      <c r="A165" s="73">
        <v>1800887</v>
      </c>
      <c r="B165" s="74">
        <v>21.219107554085607</v>
      </c>
      <c r="C165" s="126">
        <v>51.073030037114513</v>
      </c>
      <c r="D165" s="147">
        <v>0.82200000000000006</v>
      </c>
      <c r="E165" s="126">
        <v>41.982030690508132</v>
      </c>
      <c r="F165" s="126">
        <f t="shared" ref="F165:AD165" si="163">IF(F$2&lt;$B165,$E165,IF((($B165-F$2+1)&gt;0),($B165-F$2+1)*E165,0))</f>
        <v>41.982030690508132</v>
      </c>
      <c r="G165" s="126">
        <f t="shared" si="163"/>
        <v>41.982030690508132</v>
      </c>
      <c r="H165" s="126">
        <f t="shared" si="163"/>
        <v>41.982030690508132</v>
      </c>
      <c r="I165" s="126">
        <f t="shared" si="163"/>
        <v>41.982030690508132</v>
      </c>
      <c r="J165" s="126">
        <f t="shared" si="163"/>
        <v>41.982030690508132</v>
      </c>
      <c r="K165" s="126">
        <f t="shared" si="163"/>
        <v>41.982030690508132</v>
      </c>
      <c r="L165" s="126">
        <f t="shared" si="163"/>
        <v>41.982030690508132</v>
      </c>
      <c r="M165" s="126">
        <f t="shared" si="163"/>
        <v>41.982030690508132</v>
      </c>
      <c r="N165" s="126">
        <f t="shared" si="163"/>
        <v>41.982030690508132</v>
      </c>
      <c r="O165" s="126">
        <f t="shared" si="163"/>
        <v>41.982030690508132</v>
      </c>
      <c r="P165" s="126">
        <f t="shared" si="163"/>
        <v>41.982030690508132</v>
      </c>
      <c r="Q165" s="126">
        <f t="shared" si="163"/>
        <v>41.982030690508132</v>
      </c>
      <c r="R165" s="126">
        <f t="shared" si="163"/>
        <v>41.982030690508132</v>
      </c>
      <c r="S165" s="126">
        <f t="shared" si="163"/>
        <v>41.982030690508132</v>
      </c>
      <c r="T165" s="126">
        <f t="shared" si="163"/>
        <v>41.982030690508132</v>
      </c>
      <c r="U165" s="126">
        <f t="shared" si="163"/>
        <v>41.982030690508132</v>
      </c>
      <c r="V165" s="126">
        <f t="shared" si="163"/>
        <v>41.982030690508132</v>
      </c>
      <c r="W165" s="126">
        <f t="shared" si="163"/>
        <v>41.982030690508132</v>
      </c>
      <c r="X165" s="126">
        <f t="shared" si="163"/>
        <v>41.982030690508132</v>
      </c>
      <c r="Y165" s="126">
        <f t="shared" si="163"/>
        <v>41.982030690508132</v>
      </c>
      <c r="Z165" s="126">
        <f t="shared" si="163"/>
        <v>41.982030690508132</v>
      </c>
      <c r="AA165" s="126">
        <f t="shared" si="163"/>
        <v>9.1985800601441188</v>
      </c>
      <c r="AB165" s="126">
        <f t="shared" si="163"/>
        <v>0</v>
      </c>
      <c r="AC165" s="126">
        <f t="shared" si="163"/>
        <v>0</v>
      </c>
      <c r="AD165" s="126">
        <f t="shared" si="163"/>
        <v>0</v>
      </c>
      <c r="AE165" s="75">
        <f t="shared" si="131"/>
        <v>890.82122456081504</v>
      </c>
    </row>
    <row r="166" spans="1:31" x14ac:dyDescent="0.3">
      <c r="A166" s="73">
        <v>1800443</v>
      </c>
      <c r="B166" s="74">
        <v>15.914330665564206</v>
      </c>
      <c r="C166" s="126">
        <v>86.95778545511709</v>
      </c>
      <c r="D166" s="147">
        <v>0.82199999999999995</v>
      </c>
      <c r="E166" s="126">
        <v>71.479299644106248</v>
      </c>
      <c r="F166" s="126">
        <f t="shared" ref="F166:AD166" si="164">IF(F$2&lt;$B166,$E166,IF((($B166-F$2+1)&gt;0),($B166-F$2+1)*E166,0))</f>
        <v>71.479299644106248</v>
      </c>
      <c r="G166" s="126">
        <f t="shared" si="164"/>
        <v>71.479299644106248</v>
      </c>
      <c r="H166" s="126">
        <f t="shared" si="164"/>
        <v>71.479299644106248</v>
      </c>
      <c r="I166" s="126">
        <f t="shared" si="164"/>
        <v>71.479299644106248</v>
      </c>
      <c r="J166" s="126">
        <f t="shared" si="164"/>
        <v>71.479299644106248</v>
      </c>
      <c r="K166" s="126">
        <f t="shared" si="164"/>
        <v>71.479299644106248</v>
      </c>
      <c r="L166" s="126">
        <f t="shared" si="164"/>
        <v>71.479299644106248</v>
      </c>
      <c r="M166" s="126">
        <f t="shared" si="164"/>
        <v>71.479299644106248</v>
      </c>
      <c r="N166" s="126">
        <f t="shared" si="164"/>
        <v>71.479299644106248</v>
      </c>
      <c r="O166" s="126">
        <f t="shared" si="164"/>
        <v>71.479299644106248</v>
      </c>
      <c r="P166" s="126">
        <f t="shared" si="164"/>
        <v>71.479299644106248</v>
      </c>
      <c r="Q166" s="126">
        <f t="shared" si="164"/>
        <v>71.479299644106248</v>
      </c>
      <c r="R166" s="126">
        <f t="shared" si="164"/>
        <v>71.479299644106248</v>
      </c>
      <c r="S166" s="126">
        <f t="shared" si="164"/>
        <v>71.479299644106248</v>
      </c>
      <c r="T166" s="126">
        <f t="shared" si="164"/>
        <v>71.479299644106248</v>
      </c>
      <c r="U166" s="126">
        <f t="shared" si="164"/>
        <v>65.355715617658987</v>
      </c>
      <c r="V166" s="126">
        <f t="shared" si="164"/>
        <v>0</v>
      </c>
      <c r="W166" s="126">
        <f t="shared" si="164"/>
        <v>0</v>
      </c>
      <c r="X166" s="126">
        <f t="shared" si="164"/>
        <v>0</v>
      </c>
      <c r="Y166" s="126">
        <f t="shared" si="164"/>
        <v>0</v>
      </c>
      <c r="Z166" s="126">
        <f t="shared" si="164"/>
        <v>0</v>
      </c>
      <c r="AA166" s="126">
        <f t="shared" si="164"/>
        <v>0</v>
      </c>
      <c r="AB166" s="126">
        <f t="shared" si="164"/>
        <v>0</v>
      </c>
      <c r="AC166" s="126">
        <f t="shared" si="164"/>
        <v>0</v>
      </c>
      <c r="AD166" s="126">
        <f t="shared" si="164"/>
        <v>0</v>
      </c>
      <c r="AE166" s="75">
        <f t="shared" si="131"/>
        <v>1137.5452102792528</v>
      </c>
    </row>
    <row r="167" spans="1:31" x14ac:dyDescent="0.3">
      <c r="A167" s="73">
        <v>901586</v>
      </c>
      <c r="B167" s="74">
        <v>11.11510588236786</v>
      </c>
      <c r="C167" s="126">
        <v>397.3930388575501</v>
      </c>
      <c r="D167" s="147">
        <v>0.82199999999999995</v>
      </c>
      <c r="E167" s="126">
        <v>326.65707794090616</v>
      </c>
      <c r="F167" s="126">
        <f t="shared" ref="F167:AD167" si="165">IF(F$2&lt;$B167,$E167,IF((($B167-F$2+1)&gt;0),($B167-F$2+1)*E167,0))</f>
        <v>326.65707794090616</v>
      </c>
      <c r="G167" s="126">
        <f t="shared" si="165"/>
        <v>326.65707794090616</v>
      </c>
      <c r="H167" s="126">
        <f t="shared" si="165"/>
        <v>326.65707794090616</v>
      </c>
      <c r="I167" s="126">
        <f t="shared" si="165"/>
        <v>326.65707794090616</v>
      </c>
      <c r="J167" s="126">
        <f t="shared" si="165"/>
        <v>326.65707794090616</v>
      </c>
      <c r="K167" s="126">
        <f t="shared" si="165"/>
        <v>326.65707794090616</v>
      </c>
      <c r="L167" s="126">
        <f t="shared" si="165"/>
        <v>326.65707794090616</v>
      </c>
      <c r="M167" s="126">
        <f t="shared" si="165"/>
        <v>326.65707794090616</v>
      </c>
      <c r="N167" s="126">
        <f t="shared" si="165"/>
        <v>326.65707794090616</v>
      </c>
      <c r="O167" s="126">
        <f t="shared" si="165"/>
        <v>326.65707794090616</v>
      </c>
      <c r="P167" s="126">
        <f t="shared" si="165"/>
        <v>326.65707794090616</v>
      </c>
      <c r="Q167" s="126">
        <f t="shared" si="165"/>
        <v>37.600151188094934</v>
      </c>
      <c r="R167" s="126">
        <f t="shared" si="165"/>
        <v>0</v>
      </c>
      <c r="S167" s="126">
        <f t="shared" si="165"/>
        <v>0</v>
      </c>
      <c r="T167" s="126">
        <f t="shared" si="165"/>
        <v>0</v>
      </c>
      <c r="U167" s="126">
        <f t="shared" si="165"/>
        <v>0</v>
      </c>
      <c r="V167" s="126">
        <f t="shared" si="165"/>
        <v>0</v>
      </c>
      <c r="W167" s="126">
        <f t="shared" si="165"/>
        <v>0</v>
      </c>
      <c r="X167" s="126">
        <f t="shared" si="165"/>
        <v>0</v>
      </c>
      <c r="Y167" s="126">
        <f t="shared" si="165"/>
        <v>0</v>
      </c>
      <c r="Z167" s="126">
        <f t="shared" si="165"/>
        <v>0</v>
      </c>
      <c r="AA167" s="126">
        <f t="shared" si="165"/>
        <v>0</v>
      </c>
      <c r="AB167" s="126">
        <f t="shared" si="165"/>
        <v>0</v>
      </c>
      <c r="AC167" s="126">
        <f t="shared" si="165"/>
        <v>0</v>
      </c>
      <c r="AD167" s="126">
        <f t="shared" si="165"/>
        <v>0</v>
      </c>
      <c r="AE167" s="75">
        <f t="shared" si="131"/>
        <v>3630.8280085380629</v>
      </c>
    </row>
    <row r="168" spans="1:31" x14ac:dyDescent="0.3">
      <c r="A168" s="73">
        <v>1800128</v>
      </c>
      <c r="B168" s="74">
        <v>16.672658823551789</v>
      </c>
      <c r="C168" s="126">
        <v>33.385542898324012</v>
      </c>
      <c r="D168" s="147">
        <v>0.82199999999999995</v>
      </c>
      <c r="E168" s="126">
        <v>27.442916262422337</v>
      </c>
      <c r="F168" s="126">
        <f t="shared" ref="F168:AD168" si="166">IF(F$2&lt;$B168,$E168,IF((($B168-F$2+1)&gt;0),($B168-F$2+1)*E168,0))</f>
        <v>27.442916262422337</v>
      </c>
      <c r="G168" s="126">
        <f t="shared" si="166"/>
        <v>27.442916262422337</v>
      </c>
      <c r="H168" s="126">
        <f t="shared" si="166"/>
        <v>27.442916262422337</v>
      </c>
      <c r="I168" s="126">
        <f t="shared" si="166"/>
        <v>27.442916262422337</v>
      </c>
      <c r="J168" s="126">
        <f t="shared" si="166"/>
        <v>27.442916262422337</v>
      </c>
      <c r="K168" s="126">
        <f t="shared" si="166"/>
        <v>27.442916262422337</v>
      </c>
      <c r="L168" s="126">
        <f t="shared" si="166"/>
        <v>27.442916262422337</v>
      </c>
      <c r="M168" s="126">
        <f t="shared" si="166"/>
        <v>27.442916262422337</v>
      </c>
      <c r="N168" s="126">
        <f t="shared" si="166"/>
        <v>27.442916262422337</v>
      </c>
      <c r="O168" s="126">
        <f t="shared" si="166"/>
        <v>27.442916262422337</v>
      </c>
      <c r="P168" s="126">
        <f t="shared" si="166"/>
        <v>27.442916262422337</v>
      </c>
      <c r="Q168" s="126">
        <f t="shared" si="166"/>
        <v>27.442916262422337</v>
      </c>
      <c r="R168" s="126">
        <f t="shared" si="166"/>
        <v>27.442916262422337</v>
      </c>
      <c r="S168" s="126">
        <f t="shared" si="166"/>
        <v>27.442916262422337</v>
      </c>
      <c r="T168" s="126">
        <f t="shared" si="166"/>
        <v>27.442916262422337</v>
      </c>
      <c r="U168" s="126">
        <f t="shared" si="166"/>
        <v>27.442916262422337</v>
      </c>
      <c r="V168" s="126">
        <f t="shared" si="166"/>
        <v>18.45971976791126</v>
      </c>
      <c r="W168" s="126">
        <f t="shared" si="166"/>
        <v>0</v>
      </c>
      <c r="X168" s="126">
        <f t="shared" si="166"/>
        <v>0</v>
      </c>
      <c r="Y168" s="126">
        <f t="shared" si="166"/>
        <v>0</v>
      </c>
      <c r="Z168" s="126">
        <f t="shared" si="166"/>
        <v>0</v>
      </c>
      <c r="AA168" s="126">
        <f t="shared" si="166"/>
        <v>0</v>
      </c>
      <c r="AB168" s="126">
        <f t="shared" si="166"/>
        <v>0</v>
      </c>
      <c r="AC168" s="126">
        <f t="shared" si="166"/>
        <v>0</v>
      </c>
      <c r="AD168" s="126">
        <f t="shared" si="166"/>
        <v>0</v>
      </c>
      <c r="AE168" s="75">
        <f t="shared" si="131"/>
        <v>457.54637996666861</v>
      </c>
    </row>
    <row r="169" spans="1:31" x14ac:dyDescent="0.3">
      <c r="A169" s="73">
        <v>1800127</v>
      </c>
      <c r="B169" s="74">
        <v>8.8787395335870674</v>
      </c>
      <c r="C169" s="126">
        <v>542.0678366571168</v>
      </c>
      <c r="D169" s="147">
        <v>0.82199999999999984</v>
      </c>
      <c r="E169" s="126">
        <v>445.57976173214996</v>
      </c>
      <c r="F169" s="126">
        <f t="shared" ref="F169:AD169" si="167">IF(F$2&lt;$B169,$E169,IF((($B169-F$2+1)&gt;0),($B169-F$2+1)*E169,0))</f>
        <v>445.57976173214996</v>
      </c>
      <c r="G169" s="126">
        <f t="shared" si="167"/>
        <v>445.57976173214996</v>
      </c>
      <c r="H169" s="126">
        <f t="shared" si="167"/>
        <v>445.57976173214996</v>
      </c>
      <c r="I169" s="126">
        <f t="shared" si="167"/>
        <v>445.57976173214996</v>
      </c>
      <c r="J169" s="126">
        <f t="shared" si="167"/>
        <v>445.57976173214996</v>
      </c>
      <c r="K169" s="126">
        <f t="shared" si="167"/>
        <v>445.57976173214996</v>
      </c>
      <c r="L169" s="126">
        <f t="shared" si="167"/>
        <v>445.57976173214996</v>
      </c>
      <c r="M169" s="126">
        <f t="shared" si="167"/>
        <v>445.57976173214996</v>
      </c>
      <c r="N169" s="126">
        <f t="shared" si="167"/>
        <v>391.54855200034604</v>
      </c>
      <c r="O169" s="126">
        <f t="shared" si="167"/>
        <v>0</v>
      </c>
      <c r="P169" s="126">
        <f t="shared" si="167"/>
        <v>0</v>
      </c>
      <c r="Q169" s="126">
        <f t="shared" si="167"/>
        <v>0</v>
      </c>
      <c r="R169" s="126">
        <f t="shared" si="167"/>
        <v>0</v>
      </c>
      <c r="S169" s="126">
        <f t="shared" si="167"/>
        <v>0</v>
      </c>
      <c r="T169" s="126">
        <f t="shared" si="167"/>
        <v>0</v>
      </c>
      <c r="U169" s="126">
        <f t="shared" si="167"/>
        <v>0</v>
      </c>
      <c r="V169" s="126">
        <f t="shared" si="167"/>
        <v>0</v>
      </c>
      <c r="W169" s="126">
        <f t="shared" si="167"/>
        <v>0</v>
      </c>
      <c r="X169" s="126">
        <f t="shared" si="167"/>
        <v>0</v>
      </c>
      <c r="Y169" s="126">
        <f t="shared" si="167"/>
        <v>0</v>
      </c>
      <c r="Z169" s="126">
        <f t="shared" si="167"/>
        <v>0</v>
      </c>
      <c r="AA169" s="126">
        <f t="shared" si="167"/>
        <v>0</v>
      </c>
      <c r="AB169" s="126">
        <f t="shared" si="167"/>
        <v>0</v>
      </c>
      <c r="AC169" s="126">
        <f t="shared" si="167"/>
        <v>0</v>
      </c>
      <c r="AD169" s="126">
        <f t="shared" si="167"/>
        <v>0</v>
      </c>
      <c r="AE169" s="75">
        <f t="shared" si="131"/>
        <v>3956.186645857546</v>
      </c>
    </row>
    <row r="170" spans="1:31" x14ac:dyDescent="0.3">
      <c r="A170" s="73">
        <v>1800874</v>
      </c>
      <c r="B170" s="74">
        <v>10.609553777042803</v>
      </c>
      <c r="C170" s="126">
        <v>373.73555739100038</v>
      </c>
      <c r="D170" s="147">
        <v>0.82199999999999995</v>
      </c>
      <c r="E170" s="126">
        <v>307.21062817540229</v>
      </c>
      <c r="F170" s="126">
        <f t="shared" ref="F170:AD170" si="168">IF(F$2&lt;$B170,$E170,IF((($B170-F$2+1)&gt;0),($B170-F$2+1)*E170,0))</f>
        <v>307.21062817540229</v>
      </c>
      <c r="G170" s="126">
        <f t="shared" si="168"/>
        <v>307.21062817540229</v>
      </c>
      <c r="H170" s="126">
        <f t="shared" si="168"/>
        <v>307.21062817540229</v>
      </c>
      <c r="I170" s="126">
        <f t="shared" si="168"/>
        <v>307.21062817540229</v>
      </c>
      <c r="J170" s="126">
        <f t="shared" si="168"/>
        <v>307.21062817540229</v>
      </c>
      <c r="K170" s="126">
        <f t="shared" si="168"/>
        <v>307.21062817540229</v>
      </c>
      <c r="L170" s="126">
        <f t="shared" si="168"/>
        <v>307.21062817540229</v>
      </c>
      <c r="M170" s="126">
        <f t="shared" si="168"/>
        <v>307.21062817540229</v>
      </c>
      <c r="N170" s="126">
        <f t="shared" si="168"/>
        <v>307.21062817540229</v>
      </c>
      <c r="O170" s="126">
        <f t="shared" si="168"/>
        <v>307.21062817540229</v>
      </c>
      <c r="P170" s="126">
        <f t="shared" si="168"/>
        <v>187.26139875200874</v>
      </c>
      <c r="Q170" s="126">
        <f t="shared" si="168"/>
        <v>0</v>
      </c>
      <c r="R170" s="126">
        <f t="shared" si="168"/>
        <v>0</v>
      </c>
      <c r="S170" s="126">
        <f t="shared" si="168"/>
        <v>0</v>
      </c>
      <c r="T170" s="126">
        <f t="shared" si="168"/>
        <v>0</v>
      </c>
      <c r="U170" s="126">
        <f t="shared" si="168"/>
        <v>0</v>
      </c>
      <c r="V170" s="126">
        <f t="shared" si="168"/>
        <v>0</v>
      </c>
      <c r="W170" s="126">
        <f t="shared" si="168"/>
        <v>0</v>
      </c>
      <c r="X170" s="126">
        <f t="shared" si="168"/>
        <v>0</v>
      </c>
      <c r="Y170" s="126">
        <f t="shared" si="168"/>
        <v>0</v>
      </c>
      <c r="Z170" s="126">
        <f t="shared" si="168"/>
        <v>0</v>
      </c>
      <c r="AA170" s="126">
        <f t="shared" si="168"/>
        <v>0</v>
      </c>
      <c r="AB170" s="126">
        <f t="shared" si="168"/>
        <v>0</v>
      </c>
      <c r="AC170" s="126">
        <f t="shared" si="168"/>
        <v>0</v>
      </c>
      <c r="AD170" s="126">
        <f t="shared" si="168"/>
        <v>0</v>
      </c>
      <c r="AE170" s="75">
        <f t="shared" si="131"/>
        <v>3259.3676805060313</v>
      </c>
    </row>
    <row r="171" spans="1:31" x14ac:dyDescent="0.3">
      <c r="A171" s="73">
        <v>1800094</v>
      </c>
      <c r="B171" s="74">
        <v>10.609553777042803</v>
      </c>
      <c r="C171" s="126">
        <v>50.314561163986077</v>
      </c>
      <c r="D171" s="147">
        <v>0.82199999999999995</v>
      </c>
      <c r="E171" s="126">
        <v>41.358569276796551</v>
      </c>
      <c r="F171" s="126">
        <f t="shared" ref="F171:AD171" si="169">IF(F$2&lt;$B171,$E171,IF((($B171-F$2+1)&gt;0),($B171-F$2+1)*E171,0))</f>
        <v>41.358569276796551</v>
      </c>
      <c r="G171" s="126">
        <f t="shared" si="169"/>
        <v>41.358569276796551</v>
      </c>
      <c r="H171" s="126">
        <f t="shared" si="169"/>
        <v>41.358569276796551</v>
      </c>
      <c r="I171" s="126">
        <f t="shared" si="169"/>
        <v>41.358569276796551</v>
      </c>
      <c r="J171" s="126">
        <f t="shared" si="169"/>
        <v>41.358569276796551</v>
      </c>
      <c r="K171" s="126">
        <f t="shared" si="169"/>
        <v>41.358569276796551</v>
      </c>
      <c r="L171" s="126">
        <f t="shared" si="169"/>
        <v>41.358569276796551</v>
      </c>
      <c r="M171" s="126">
        <f t="shared" si="169"/>
        <v>41.358569276796551</v>
      </c>
      <c r="N171" s="126">
        <f t="shared" si="169"/>
        <v>41.358569276796551</v>
      </c>
      <c r="O171" s="126">
        <f t="shared" si="169"/>
        <v>41.358569276796551</v>
      </c>
      <c r="P171" s="126">
        <f t="shared" si="169"/>
        <v>25.210272115757785</v>
      </c>
      <c r="Q171" s="126">
        <f t="shared" si="169"/>
        <v>0</v>
      </c>
      <c r="R171" s="126">
        <f t="shared" si="169"/>
        <v>0</v>
      </c>
      <c r="S171" s="126">
        <f t="shared" si="169"/>
        <v>0</v>
      </c>
      <c r="T171" s="126">
        <f t="shared" si="169"/>
        <v>0</v>
      </c>
      <c r="U171" s="126">
        <f t="shared" si="169"/>
        <v>0</v>
      </c>
      <c r="V171" s="126">
        <f t="shared" si="169"/>
        <v>0</v>
      </c>
      <c r="W171" s="126">
        <f t="shared" si="169"/>
        <v>0</v>
      </c>
      <c r="X171" s="126">
        <f t="shared" si="169"/>
        <v>0</v>
      </c>
      <c r="Y171" s="126">
        <f t="shared" si="169"/>
        <v>0</v>
      </c>
      <c r="Z171" s="126">
        <f t="shared" si="169"/>
        <v>0</v>
      </c>
      <c r="AA171" s="126">
        <f t="shared" si="169"/>
        <v>0</v>
      </c>
      <c r="AB171" s="126">
        <f t="shared" si="169"/>
        <v>0</v>
      </c>
      <c r="AC171" s="126">
        <f t="shared" si="169"/>
        <v>0</v>
      </c>
      <c r="AD171" s="126">
        <f t="shared" si="169"/>
        <v>0</v>
      </c>
      <c r="AE171" s="75">
        <f t="shared" si="131"/>
        <v>438.79596488372334</v>
      </c>
    </row>
    <row r="172" spans="1:31" x14ac:dyDescent="0.3">
      <c r="A172" s="73">
        <v>1800517</v>
      </c>
      <c r="B172" s="74">
        <v>13.318109300380602</v>
      </c>
      <c r="C172" s="126">
        <v>269.74725514900535</v>
      </c>
      <c r="D172" s="147">
        <v>0.82199999999999995</v>
      </c>
      <c r="E172" s="126">
        <v>221.73224373248237</v>
      </c>
      <c r="F172" s="126">
        <f t="shared" ref="F172:AD172" si="170">IF(F$2&lt;$B172,$E172,IF((($B172-F$2+1)&gt;0),($B172-F$2+1)*E172,0))</f>
        <v>221.73224373248237</v>
      </c>
      <c r="G172" s="126">
        <f t="shared" si="170"/>
        <v>221.73224373248237</v>
      </c>
      <c r="H172" s="126">
        <f t="shared" si="170"/>
        <v>221.73224373248237</v>
      </c>
      <c r="I172" s="126">
        <f t="shared" si="170"/>
        <v>221.73224373248237</v>
      </c>
      <c r="J172" s="126">
        <f t="shared" si="170"/>
        <v>221.73224373248237</v>
      </c>
      <c r="K172" s="126">
        <f t="shared" si="170"/>
        <v>221.73224373248237</v>
      </c>
      <c r="L172" s="126">
        <f t="shared" si="170"/>
        <v>221.73224373248237</v>
      </c>
      <c r="M172" s="126">
        <f t="shared" si="170"/>
        <v>221.73224373248237</v>
      </c>
      <c r="N172" s="126">
        <f t="shared" si="170"/>
        <v>221.73224373248237</v>
      </c>
      <c r="O172" s="126">
        <f t="shared" si="170"/>
        <v>221.73224373248237</v>
      </c>
      <c r="P172" s="126">
        <f t="shared" si="170"/>
        <v>221.73224373248237</v>
      </c>
      <c r="Q172" s="126">
        <f t="shared" si="170"/>
        <v>221.73224373248237</v>
      </c>
      <c r="R172" s="126">
        <f t="shared" si="170"/>
        <v>221.73224373248237</v>
      </c>
      <c r="S172" s="126">
        <f t="shared" si="170"/>
        <v>70.53508892556107</v>
      </c>
      <c r="T172" s="126">
        <f t="shared" si="170"/>
        <v>0</v>
      </c>
      <c r="U172" s="126">
        <f t="shared" si="170"/>
        <v>0</v>
      </c>
      <c r="V172" s="126">
        <f t="shared" si="170"/>
        <v>0</v>
      </c>
      <c r="W172" s="126">
        <f t="shared" si="170"/>
        <v>0</v>
      </c>
      <c r="X172" s="126">
        <f t="shared" si="170"/>
        <v>0</v>
      </c>
      <c r="Y172" s="126">
        <f t="shared" si="170"/>
        <v>0</v>
      </c>
      <c r="Z172" s="126">
        <f t="shared" si="170"/>
        <v>0</v>
      </c>
      <c r="AA172" s="126">
        <f t="shared" si="170"/>
        <v>0</v>
      </c>
      <c r="AB172" s="126">
        <f t="shared" si="170"/>
        <v>0</v>
      </c>
      <c r="AC172" s="126">
        <f t="shared" si="170"/>
        <v>0</v>
      </c>
      <c r="AD172" s="126">
        <f t="shared" si="170"/>
        <v>0</v>
      </c>
      <c r="AE172" s="75">
        <f t="shared" si="131"/>
        <v>2953.0542574478318</v>
      </c>
    </row>
    <row r="173" spans="1:31" x14ac:dyDescent="0.3">
      <c r="A173" s="73">
        <v>1800451</v>
      </c>
      <c r="B173" s="74">
        <v>13.318109300380602</v>
      </c>
      <c r="C173" s="126">
        <v>736.81515538658016</v>
      </c>
      <c r="D173" s="147">
        <v>0.82199999999999995</v>
      </c>
      <c r="E173" s="126">
        <v>605.66205772776891</v>
      </c>
      <c r="F173" s="126">
        <f t="shared" ref="F173:AD173" si="171">IF(F$2&lt;$B173,$E173,IF((($B173-F$2+1)&gt;0),($B173-F$2+1)*E173,0))</f>
        <v>605.66205772776891</v>
      </c>
      <c r="G173" s="126">
        <f t="shared" si="171"/>
        <v>605.66205772776891</v>
      </c>
      <c r="H173" s="126">
        <f t="shared" si="171"/>
        <v>605.66205772776891</v>
      </c>
      <c r="I173" s="126">
        <f t="shared" si="171"/>
        <v>605.66205772776891</v>
      </c>
      <c r="J173" s="126">
        <f t="shared" si="171"/>
        <v>605.66205772776891</v>
      </c>
      <c r="K173" s="126">
        <f t="shared" si="171"/>
        <v>605.66205772776891</v>
      </c>
      <c r="L173" s="126">
        <f t="shared" si="171"/>
        <v>605.66205772776891</v>
      </c>
      <c r="M173" s="126">
        <f t="shared" si="171"/>
        <v>605.66205772776891</v>
      </c>
      <c r="N173" s="126">
        <f t="shared" si="171"/>
        <v>605.66205772776891</v>
      </c>
      <c r="O173" s="126">
        <f t="shared" si="171"/>
        <v>605.66205772776891</v>
      </c>
      <c r="P173" s="126">
        <f t="shared" si="171"/>
        <v>605.66205772776891</v>
      </c>
      <c r="Q173" s="126">
        <f t="shared" si="171"/>
        <v>605.66205772776891</v>
      </c>
      <c r="R173" s="126">
        <f t="shared" si="171"/>
        <v>605.66205772776891</v>
      </c>
      <c r="S173" s="126">
        <f t="shared" si="171"/>
        <v>192.6667334508563</v>
      </c>
      <c r="T173" s="126">
        <f t="shared" si="171"/>
        <v>0</v>
      </c>
      <c r="U173" s="126">
        <f t="shared" si="171"/>
        <v>0</v>
      </c>
      <c r="V173" s="126">
        <f t="shared" si="171"/>
        <v>0</v>
      </c>
      <c r="W173" s="126">
        <f t="shared" si="171"/>
        <v>0</v>
      </c>
      <c r="X173" s="126">
        <f t="shared" si="171"/>
        <v>0</v>
      </c>
      <c r="Y173" s="126">
        <f t="shared" si="171"/>
        <v>0</v>
      </c>
      <c r="Z173" s="126">
        <f t="shared" si="171"/>
        <v>0</v>
      </c>
      <c r="AA173" s="126">
        <f t="shared" si="171"/>
        <v>0</v>
      </c>
      <c r="AB173" s="126">
        <f t="shared" si="171"/>
        <v>0</v>
      </c>
      <c r="AC173" s="126">
        <f t="shared" si="171"/>
        <v>0</v>
      </c>
      <c r="AD173" s="126">
        <f t="shared" si="171"/>
        <v>0</v>
      </c>
      <c r="AE173" s="75">
        <f t="shared" si="131"/>
        <v>8066.273483911853</v>
      </c>
    </row>
    <row r="174" spans="1:31" x14ac:dyDescent="0.3">
      <c r="A174" s="73">
        <v>1800176</v>
      </c>
      <c r="B174" s="74">
        <v>13.318109300380602</v>
      </c>
      <c r="C174" s="126">
        <v>507.3324239757556</v>
      </c>
      <c r="D174" s="147">
        <v>0.82199999999999984</v>
      </c>
      <c r="E174" s="126">
        <v>417.02725250807106</v>
      </c>
      <c r="F174" s="126">
        <f t="shared" ref="F174:AD174" si="172">IF(F$2&lt;$B174,$E174,IF((($B174-F$2+1)&gt;0),($B174-F$2+1)*E174,0))</f>
        <v>417.02725250807106</v>
      </c>
      <c r="G174" s="126">
        <f t="shared" si="172"/>
        <v>417.02725250807106</v>
      </c>
      <c r="H174" s="126">
        <f t="shared" si="172"/>
        <v>417.02725250807106</v>
      </c>
      <c r="I174" s="126">
        <f t="shared" si="172"/>
        <v>417.02725250807106</v>
      </c>
      <c r="J174" s="126">
        <f t="shared" si="172"/>
        <v>417.02725250807106</v>
      </c>
      <c r="K174" s="126">
        <f t="shared" si="172"/>
        <v>417.02725250807106</v>
      </c>
      <c r="L174" s="126">
        <f t="shared" si="172"/>
        <v>417.02725250807106</v>
      </c>
      <c r="M174" s="126">
        <f t="shared" si="172"/>
        <v>417.02725250807106</v>
      </c>
      <c r="N174" s="126">
        <f t="shared" si="172"/>
        <v>417.02725250807106</v>
      </c>
      <c r="O174" s="126">
        <f t="shared" si="172"/>
        <v>417.02725250807106</v>
      </c>
      <c r="P174" s="126">
        <f t="shared" si="172"/>
        <v>417.02725250807106</v>
      </c>
      <c r="Q174" s="126">
        <f t="shared" si="172"/>
        <v>417.02725250807106</v>
      </c>
      <c r="R174" s="126">
        <f t="shared" si="172"/>
        <v>417.02725250807106</v>
      </c>
      <c r="S174" s="126">
        <f t="shared" si="172"/>
        <v>132.66024753498709</v>
      </c>
      <c r="T174" s="126">
        <f t="shared" si="172"/>
        <v>0</v>
      </c>
      <c r="U174" s="126">
        <f t="shared" si="172"/>
        <v>0</v>
      </c>
      <c r="V174" s="126">
        <f t="shared" si="172"/>
        <v>0</v>
      </c>
      <c r="W174" s="126">
        <f t="shared" si="172"/>
        <v>0</v>
      </c>
      <c r="X174" s="126">
        <f t="shared" si="172"/>
        <v>0</v>
      </c>
      <c r="Y174" s="126">
        <f t="shared" si="172"/>
        <v>0</v>
      </c>
      <c r="Z174" s="126">
        <f t="shared" si="172"/>
        <v>0</v>
      </c>
      <c r="AA174" s="126">
        <f t="shared" si="172"/>
        <v>0</v>
      </c>
      <c r="AB174" s="126">
        <f t="shared" si="172"/>
        <v>0</v>
      </c>
      <c r="AC174" s="126">
        <f t="shared" si="172"/>
        <v>0</v>
      </c>
      <c r="AD174" s="126">
        <f t="shared" si="172"/>
        <v>0</v>
      </c>
      <c r="AE174" s="75">
        <f t="shared" si="131"/>
        <v>5554.0145301399098</v>
      </c>
    </row>
    <row r="175" spans="1:31" x14ac:dyDescent="0.3">
      <c r="A175" s="73">
        <v>1800074</v>
      </c>
      <c r="B175" s="74">
        <v>16.672658823551789</v>
      </c>
      <c r="C175" s="126">
        <v>115.59509685835279</v>
      </c>
      <c r="D175" s="147">
        <v>0.82200000000000006</v>
      </c>
      <c r="E175" s="126">
        <v>95.019169617565993</v>
      </c>
      <c r="F175" s="126">
        <f t="shared" ref="F175:AD175" si="173">IF(F$2&lt;$B175,$E175,IF((($B175-F$2+1)&gt;0),($B175-F$2+1)*E175,0))</f>
        <v>95.019169617565993</v>
      </c>
      <c r="G175" s="126">
        <f t="shared" si="173"/>
        <v>95.019169617565993</v>
      </c>
      <c r="H175" s="126">
        <f t="shared" si="173"/>
        <v>95.019169617565993</v>
      </c>
      <c r="I175" s="126">
        <f t="shared" si="173"/>
        <v>95.019169617565993</v>
      </c>
      <c r="J175" s="126">
        <f t="shared" si="173"/>
        <v>95.019169617565993</v>
      </c>
      <c r="K175" s="126">
        <f t="shared" si="173"/>
        <v>95.019169617565993</v>
      </c>
      <c r="L175" s="126">
        <f t="shared" si="173"/>
        <v>95.019169617565993</v>
      </c>
      <c r="M175" s="126">
        <f t="shared" si="173"/>
        <v>95.019169617565993</v>
      </c>
      <c r="N175" s="126">
        <f t="shared" si="173"/>
        <v>95.019169617565993</v>
      </c>
      <c r="O175" s="126">
        <f t="shared" si="173"/>
        <v>95.019169617565993</v>
      </c>
      <c r="P175" s="126">
        <f t="shared" si="173"/>
        <v>95.019169617565993</v>
      </c>
      <c r="Q175" s="126">
        <f t="shared" si="173"/>
        <v>95.019169617565993</v>
      </c>
      <c r="R175" s="126">
        <f t="shared" si="173"/>
        <v>95.019169617565993</v>
      </c>
      <c r="S175" s="126">
        <f t="shared" si="173"/>
        <v>95.019169617565993</v>
      </c>
      <c r="T175" s="126">
        <f t="shared" si="173"/>
        <v>95.019169617565993</v>
      </c>
      <c r="U175" s="126">
        <f t="shared" si="173"/>
        <v>95.019169617565993</v>
      </c>
      <c r="V175" s="126">
        <f t="shared" si="173"/>
        <v>63.91548284981981</v>
      </c>
      <c r="W175" s="126">
        <f t="shared" si="173"/>
        <v>0</v>
      </c>
      <c r="X175" s="126">
        <f t="shared" si="173"/>
        <v>0</v>
      </c>
      <c r="Y175" s="126">
        <f t="shared" si="173"/>
        <v>0</v>
      </c>
      <c r="Z175" s="126">
        <f t="shared" si="173"/>
        <v>0</v>
      </c>
      <c r="AA175" s="126">
        <f t="shared" si="173"/>
        <v>0</v>
      </c>
      <c r="AB175" s="126">
        <f t="shared" si="173"/>
        <v>0</v>
      </c>
      <c r="AC175" s="126">
        <f t="shared" si="173"/>
        <v>0</v>
      </c>
      <c r="AD175" s="126">
        <f t="shared" si="173"/>
        <v>0</v>
      </c>
      <c r="AE175" s="75">
        <f t="shared" si="131"/>
        <v>1584.2221967308756</v>
      </c>
    </row>
    <row r="176" spans="1:31" x14ac:dyDescent="0.3">
      <c r="A176" s="73">
        <v>1800079</v>
      </c>
      <c r="B176" s="74">
        <v>16.672658823551789</v>
      </c>
      <c r="C176" s="126">
        <v>419.09437336111438</v>
      </c>
      <c r="D176" s="147">
        <v>0.82199999999999995</v>
      </c>
      <c r="E176" s="126">
        <v>344.49557490283598</v>
      </c>
      <c r="F176" s="126">
        <f t="shared" ref="F176:AD176" si="174">IF(F$2&lt;$B176,$E176,IF((($B176-F$2+1)&gt;0),($B176-F$2+1)*E176,0))</f>
        <v>344.49557490283598</v>
      </c>
      <c r="G176" s="126">
        <f t="shared" si="174"/>
        <v>344.49557490283598</v>
      </c>
      <c r="H176" s="126">
        <f t="shared" si="174"/>
        <v>344.49557490283598</v>
      </c>
      <c r="I176" s="126">
        <f t="shared" si="174"/>
        <v>344.49557490283598</v>
      </c>
      <c r="J176" s="126">
        <f t="shared" si="174"/>
        <v>344.49557490283598</v>
      </c>
      <c r="K176" s="126">
        <f t="shared" si="174"/>
        <v>344.49557490283598</v>
      </c>
      <c r="L176" s="126">
        <f t="shared" si="174"/>
        <v>344.49557490283598</v>
      </c>
      <c r="M176" s="126">
        <f t="shared" si="174"/>
        <v>344.49557490283598</v>
      </c>
      <c r="N176" s="126">
        <f t="shared" si="174"/>
        <v>344.49557490283598</v>
      </c>
      <c r="O176" s="126">
        <f t="shared" si="174"/>
        <v>344.49557490283598</v>
      </c>
      <c r="P176" s="126">
        <f t="shared" si="174"/>
        <v>344.49557490283598</v>
      </c>
      <c r="Q176" s="126">
        <f t="shared" si="174"/>
        <v>344.49557490283598</v>
      </c>
      <c r="R176" s="126">
        <f t="shared" si="174"/>
        <v>344.49557490283598</v>
      </c>
      <c r="S176" s="126">
        <f t="shared" si="174"/>
        <v>344.49557490283598</v>
      </c>
      <c r="T176" s="126">
        <f t="shared" si="174"/>
        <v>344.49557490283598</v>
      </c>
      <c r="U176" s="126">
        <f t="shared" si="174"/>
        <v>344.49557490283598</v>
      </c>
      <c r="V176" s="126">
        <f t="shared" si="174"/>
        <v>231.72798813293878</v>
      </c>
      <c r="W176" s="126">
        <f t="shared" si="174"/>
        <v>0</v>
      </c>
      <c r="X176" s="126">
        <f t="shared" si="174"/>
        <v>0</v>
      </c>
      <c r="Y176" s="126">
        <f t="shared" si="174"/>
        <v>0</v>
      </c>
      <c r="Z176" s="126">
        <f t="shared" si="174"/>
        <v>0</v>
      </c>
      <c r="AA176" s="126">
        <f t="shared" si="174"/>
        <v>0</v>
      </c>
      <c r="AB176" s="126">
        <f t="shared" si="174"/>
        <v>0</v>
      </c>
      <c r="AC176" s="126">
        <f t="shared" si="174"/>
        <v>0</v>
      </c>
      <c r="AD176" s="126">
        <f t="shared" si="174"/>
        <v>0</v>
      </c>
      <c r="AE176" s="75">
        <f t="shared" si="131"/>
        <v>5743.6571865783135</v>
      </c>
    </row>
    <row r="177" spans="1:31" x14ac:dyDescent="0.3">
      <c r="A177" s="73">
        <v>1800078</v>
      </c>
      <c r="B177" s="74">
        <v>16.672658823551789</v>
      </c>
      <c r="C177" s="126">
        <v>170.52639392615669</v>
      </c>
      <c r="D177" s="147">
        <v>0.82199999999999984</v>
      </c>
      <c r="E177" s="126">
        <v>140.17269580730081</v>
      </c>
      <c r="F177" s="126">
        <f t="shared" ref="F177:AD177" si="175">IF(F$2&lt;$B177,$E177,IF((($B177-F$2+1)&gt;0),($B177-F$2+1)*E177,0))</f>
        <v>140.17269580730081</v>
      </c>
      <c r="G177" s="126">
        <f t="shared" si="175"/>
        <v>140.17269580730081</v>
      </c>
      <c r="H177" s="126">
        <f t="shared" si="175"/>
        <v>140.17269580730081</v>
      </c>
      <c r="I177" s="126">
        <f t="shared" si="175"/>
        <v>140.17269580730081</v>
      </c>
      <c r="J177" s="126">
        <f t="shared" si="175"/>
        <v>140.17269580730081</v>
      </c>
      <c r="K177" s="126">
        <f t="shared" si="175"/>
        <v>140.17269580730081</v>
      </c>
      <c r="L177" s="126">
        <f t="shared" si="175"/>
        <v>140.17269580730081</v>
      </c>
      <c r="M177" s="126">
        <f t="shared" si="175"/>
        <v>140.17269580730081</v>
      </c>
      <c r="N177" s="126">
        <f t="shared" si="175"/>
        <v>140.17269580730081</v>
      </c>
      <c r="O177" s="126">
        <f t="shared" si="175"/>
        <v>140.17269580730081</v>
      </c>
      <c r="P177" s="126">
        <f t="shared" si="175"/>
        <v>140.17269580730081</v>
      </c>
      <c r="Q177" s="126">
        <f t="shared" si="175"/>
        <v>140.17269580730081</v>
      </c>
      <c r="R177" s="126">
        <f t="shared" si="175"/>
        <v>140.17269580730081</v>
      </c>
      <c r="S177" s="126">
        <f t="shared" si="175"/>
        <v>140.17269580730081</v>
      </c>
      <c r="T177" s="126">
        <f t="shared" si="175"/>
        <v>140.17269580730081</v>
      </c>
      <c r="U177" s="126">
        <f t="shared" si="175"/>
        <v>140.17269580730081</v>
      </c>
      <c r="V177" s="126">
        <f t="shared" si="175"/>
        <v>94.288400655821718</v>
      </c>
      <c r="W177" s="126">
        <f t="shared" si="175"/>
        <v>0</v>
      </c>
      <c r="X177" s="126">
        <f t="shared" si="175"/>
        <v>0</v>
      </c>
      <c r="Y177" s="126">
        <f t="shared" si="175"/>
        <v>0</v>
      </c>
      <c r="Z177" s="126">
        <f t="shared" si="175"/>
        <v>0</v>
      </c>
      <c r="AA177" s="126">
        <f t="shared" si="175"/>
        <v>0</v>
      </c>
      <c r="AB177" s="126">
        <f t="shared" si="175"/>
        <v>0</v>
      </c>
      <c r="AC177" s="126">
        <f t="shared" si="175"/>
        <v>0</v>
      </c>
      <c r="AD177" s="126">
        <f t="shared" si="175"/>
        <v>0</v>
      </c>
      <c r="AE177" s="75">
        <f t="shared" si="131"/>
        <v>2337.051533572635</v>
      </c>
    </row>
    <row r="178" spans="1:31" x14ac:dyDescent="0.3">
      <c r="A178" s="73">
        <v>1800215</v>
      </c>
      <c r="B178" s="74">
        <v>3.3345317647103578</v>
      </c>
      <c r="C178" s="126">
        <v>112.70302942845002</v>
      </c>
      <c r="D178" s="147">
        <v>0.82199999999999995</v>
      </c>
      <c r="E178" s="126">
        <v>92.641890190185919</v>
      </c>
      <c r="F178" s="126">
        <f t="shared" ref="F178:AD178" si="176">IF(F$2&lt;$B178,$E178,IF((($B178-F$2+1)&gt;0),($B178-F$2+1)*E178,0))</f>
        <v>92.641890190185919</v>
      </c>
      <c r="G178" s="126">
        <f t="shared" si="176"/>
        <v>92.641890190185919</v>
      </c>
      <c r="H178" s="126">
        <f t="shared" si="176"/>
        <v>92.641890190185919</v>
      </c>
      <c r="I178" s="126">
        <f t="shared" si="176"/>
        <v>30.991655011426083</v>
      </c>
      <c r="J178" s="126">
        <f t="shared" si="176"/>
        <v>0</v>
      </c>
      <c r="K178" s="126">
        <f t="shared" si="176"/>
        <v>0</v>
      </c>
      <c r="L178" s="126">
        <f t="shared" si="176"/>
        <v>0</v>
      </c>
      <c r="M178" s="126">
        <f t="shared" si="176"/>
        <v>0</v>
      </c>
      <c r="N178" s="126">
        <f t="shared" si="176"/>
        <v>0</v>
      </c>
      <c r="O178" s="126">
        <f t="shared" si="176"/>
        <v>0</v>
      </c>
      <c r="P178" s="126">
        <f t="shared" si="176"/>
        <v>0</v>
      </c>
      <c r="Q178" s="126">
        <f t="shared" si="176"/>
        <v>0</v>
      </c>
      <c r="R178" s="126">
        <f t="shared" si="176"/>
        <v>0</v>
      </c>
      <c r="S178" s="126">
        <f t="shared" si="176"/>
        <v>0</v>
      </c>
      <c r="T178" s="126">
        <f t="shared" si="176"/>
        <v>0</v>
      </c>
      <c r="U178" s="126">
        <f t="shared" si="176"/>
        <v>0</v>
      </c>
      <c r="V178" s="126">
        <f t="shared" si="176"/>
        <v>0</v>
      </c>
      <c r="W178" s="126">
        <f t="shared" si="176"/>
        <v>0</v>
      </c>
      <c r="X178" s="126">
        <f t="shared" si="176"/>
        <v>0</v>
      </c>
      <c r="Y178" s="126">
        <f t="shared" si="176"/>
        <v>0</v>
      </c>
      <c r="Z178" s="126">
        <f t="shared" si="176"/>
        <v>0</v>
      </c>
      <c r="AA178" s="126">
        <f t="shared" si="176"/>
        <v>0</v>
      </c>
      <c r="AB178" s="126">
        <f t="shared" si="176"/>
        <v>0</v>
      </c>
      <c r="AC178" s="126">
        <f t="shared" si="176"/>
        <v>0</v>
      </c>
      <c r="AD178" s="126">
        <f t="shared" si="176"/>
        <v>0</v>
      </c>
      <c r="AE178" s="75">
        <f t="shared" si="131"/>
        <v>308.91732558198385</v>
      </c>
    </row>
    <row r="179" spans="1:31" x14ac:dyDescent="0.3">
      <c r="A179" s="73">
        <v>1800160</v>
      </c>
      <c r="B179" s="74">
        <v>16.672658823551789</v>
      </c>
      <c r="C179" s="126">
        <v>281.09312145219053</v>
      </c>
      <c r="D179" s="147">
        <v>0.82199999999999995</v>
      </c>
      <c r="E179" s="126">
        <v>231.05854583370058</v>
      </c>
      <c r="F179" s="126">
        <f t="shared" ref="F179:AD179" si="177">IF(F$2&lt;$B179,$E179,IF((($B179-F$2+1)&gt;0),($B179-F$2+1)*E179,0))</f>
        <v>231.05854583370058</v>
      </c>
      <c r="G179" s="126">
        <f t="shared" si="177"/>
        <v>231.05854583370058</v>
      </c>
      <c r="H179" s="126">
        <f t="shared" si="177"/>
        <v>231.05854583370058</v>
      </c>
      <c r="I179" s="126">
        <f t="shared" si="177"/>
        <v>231.05854583370058</v>
      </c>
      <c r="J179" s="126">
        <f t="shared" si="177"/>
        <v>231.05854583370058</v>
      </c>
      <c r="K179" s="126">
        <f t="shared" si="177"/>
        <v>231.05854583370058</v>
      </c>
      <c r="L179" s="126">
        <f t="shared" si="177"/>
        <v>231.05854583370058</v>
      </c>
      <c r="M179" s="126">
        <f t="shared" si="177"/>
        <v>231.05854583370058</v>
      </c>
      <c r="N179" s="126">
        <f t="shared" si="177"/>
        <v>231.05854583370058</v>
      </c>
      <c r="O179" s="126">
        <f t="shared" si="177"/>
        <v>231.05854583370058</v>
      </c>
      <c r="P179" s="126">
        <f t="shared" si="177"/>
        <v>231.05854583370058</v>
      </c>
      <c r="Q179" s="126">
        <f t="shared" si="177"/>
        <v>231.05854583370058</v>
      </c>
      <c r="R179" s="126">
        <f t="shared" si="177"/>
        <v>231.05854583370058</v>
      </c>
      <c r="S179" s="126">
        <f t="shared" si="177"/>
        <v>231.05854583370058</v>
      </c>
      <c r="T179" s="126">
        <f t="shared" si="177"/>
        <v>231.05854583370058</v>
      </c>
      <c r="U179" s="126">
        <f t="shared" si="177"/>
        <v>231.05854583370058</v>
      </c>
      <c r="V179" s="126">
        <f t="shared" si="177"/>
        <v>155.42356961208409</v>
      </c>
      <c r="W179" s="126">
        <f t="shared" si="177"/>
        <v>0</v>
      </c>
      <c r="X179" s="126">
        <f t="shared" si="177"/>
        <v>0</v>
      </c>
      <c r="Y179" s="126">
        <f t="shared" si="177"/>
        <v>0</v>
      </c>
      <c r="Z179" s="126">
        <f t="shared" si="177"/>
        <v>0</v>
      </c>
      <c r="AA179" s="126">
        <f t="shared" si="177"/>
        <v>0</v>
      </c>
      <c r="AB179" s="126">
        <f t="shared" si="177"/>
        <v>0</v>
      </c>
      <c r="AC179" s="126">
        <f t="shared" si="177"/>
        <v>0</v>
      </c>
      <c r="AD179" s="126">
        <f t="shared" si="177"/>
        <v>0</v>
      </c>
      <c r="AE179" s="75">
        <f t="shared" si="131"/>
        <v>3852.3603029512919</v>
      </c>
    </row>
    <row r="180" spans="1:31" x14ac:dyDescent="0.3">
      <c r="A180" s="73">
        <v>900883</v>
      </c>
      <c r="B180" s="74">
        <v>14.449637647078218</v>
      </c>
      <c r="C180" s="126">
        <v>856.9788413188669</v>
      </c>
      <c r="D180" s="147">
        <v>0.92500000000000004</v>
      </c>
      <c r="E180" s="126">
        <v>792.70542821995195</v>
      </c>
      <c r="F180" s="126">
        <f t="shared" ref="F180:AD180" si="178">IF(F$2&lt;$B180,$E180,IF((($B180-F$2+1)&gt;0),($B180-F$2+1)*E180,0))</f>
        <v>792.70542821995195</v>
      </c>
      <c r="G180" s="126">
        <f t="shared" si="178"/>
        <v>792.70542821995195</v>
      </c>
      <c r="H180" s="126">
        <f t="shared" si="178"/>
        <v>792.70542821995195</v>
      </c>
      <c r="I180" s="126">
        <f t="shared" si="178"/>
        <v>792.70542821995195</v>
      </c>
      <c r="J180" s="126">
        <f t="shared" si="178"/>
        <v>792.70542821995195</v>
      </c>
      <c r="K180" s="126">
        <f t="shared" si="178"/>
        <v>792.70542821995195</v>
      </c>
      <c r="L180" s="126">
        <f t="shared" si="178"/>
        <v>792.70542821995195</v>
      </c>
      <c r="M180" s="126">
        <f t="shared" si="178"/>
        <v>792.70542821995195</v>
      </c>
      <c r="N180" s="126">
        <f t="shared" si="178"/>
        <v>792.70542821995195</v>
      </c>
      <c r="O180" s="126">
        <f t="shared" si="178"/>
        <v>792.70542821995195</v>
      </c>
      <c r="P180" s="126">
        <f t="shared" si="178"/>
        <v>792.70542821995195</v>
      </c>
      <c r="Q180" s="126">
        <f t="shared" si="178"/>
        <v>792.70542821995195</v>
      </c>
      <c r="R180" s="126">
        <f t="shared" si="178"/>
        <v>792.70542821995195</v>
      </c>
      <c r="S180" s="126">
        <f t="shared" si="178"/>
        <v>792.70542821995195</v>
      </c>
      <c r="T180" s="126">
        <f t="shared" si="178"/>
        <v>356.4302035709502</v>
      </c>
      <c r="U180" s="126">
        <f t="shared" si="178"/>
        <v>0</v>
      </c>
      <c r="V180" s="126">
        <f t="shared" si="178"/>
        <v>0</v>
      </c>
      <c r="W180" s="126">
        <f t="shared" si="178"/>
        <v>0</v>
      </c>
      <c r="X180" s="126">
        <f t="shared" si="178"/>
        <v>0</v>
      </c>
      <c r="Y180" s="126">
        <f t="shared" si="178"/>
        <v>0</v>
      </c>
      <c r="Z180" s="126">
        <f t="shared" si="178"/>
        <v>0</v>
      </c>
      <c r="AA180" s="126">
        <f t="shared" si="178"/>
        <v>0</v>
      </c>
      <c r="AB180" s="126">
        <f t="shared" si="178"/>
        <v>0</v>
      </c>
      <c r="AC180" s="126">
        <f t="shared" si="178"/>
        <v>0</v>
      </c>
      <c r="AD180" s="126">
        <f t="shared" si="178"/>
        <v>0</v>
      </c>
      <c r="AE180" s="75">
        <f t="shared" si="131"/>
        <v>11454.306198650274</v>
      </c>
    </row>
    <row r="181" spans="1:31" x14ac:dyDescent="0.3">
      <c r="A181" s="73">
        <v>1000112</v>
      </c>
      <c r="B181" s="74">
        <v>14.449637647078218</v>
      </c>
      <c r="C181" s="126">
        <v>282.40555333418905</v>
      </c>
      <c r="D181" s="147">
        <v>0.82199999999999995</v>
      </c>
      <c r="E181" s="126">
        <v>232.13736484070338</v>
      </c>
      <c r="F181" s="126">
        <f t="shared" ref="F181:AD181" si="179">IF(F$2&lt;$B181,$E181,IF((($B181-F$2+1)&gt;0),($B181-F$2+1)*E181,0))</f>
        <v>232.13736484070338</v>
      </c>
      <c r="G181" s="126">
        <f t="shared" si="179"/>
        <v>232.13736484070338</v>
      </c>
      <c r="H181" s="126">
        <f t="shared" si="179"/>
        <v>232.13736484070338</v>
      </c>
      <c r="I181" s="126">
        <f t="shared" si="179"/>
        <v>232.13736484070338</v>
      </c>
      <c r="J181" s="126">
        <f t="shared" si="179"/>
        <v>232.13736484070338</v>
      </c>
      <c r="K181" s="126">
        <f t="shared" si="179"/>
        <v>232.13736484070338</v>
      </c>
      <c r="L181" s="126">
        <f t="shared" si="179"/>
        <v>232.13736484070338</v>
      </c>
      <c r="M181" s="126">
        <f t="shared" si="179"/>
        <v>232.13736484070338</v>
      </c>
      <c r="N181" s="126">
        <f t="shared" si="179"/>
        <v>232.13736484070338</v>
      </c>
      <c r="O181" s="126">
        <f t="shared" si="179"/>
        <v>232.13736484070338</v>
      </c>
      <c r="P181" s="126">
        <f t="shared" si="179"/>
        <v>232.13736484070338</v>
      </c>
      <c r="Q181" s="126">
        <f t="shared" si="179"/>
        <v>232.13736484070338</v>
      </c>
      <c r="R181" s="126">
        <f t="shared" si="179"/>
        <v>232.13736484070338</v>
      </c>
      <c r="S181" s="126">
        <f t="shared" si="179"/>
        <v>232.13736484070338</v>
      </c>
      <c r="T181" s="126">
        <f t="shared" si="179"/>
        <v>104.37769852591165</v>
      </c>
      <c r="U181" s="126">
        <f t="shared" si="179"/>
        <v>0</v>
      </c>
      <c r="V181" s="126">
        <f t="shared" si="179"/>
        <v>0</v>
      </c>
      <c r="W181" s="126">
        <f t="shared" si="179"/>
        <v>0</v>
      </c>
      <c r="X181" s="126">
        <f t="shared" si="179"/>
        <v>0</v>
      </c>
      <c r="Y181" s="126">
        <f t="shared" si="179"/>
        <v>0</v>
      </c>
      <c r="Z181" s="126">
        <f t="shared" si="179"/>
        <v>0</v>
      </c>
      <c r="AA181" s="126">
        <f t="shared" si="179"/>
        <v>0</v>
      </c>
      <c r="AB181" s="126">
        <f t="shared" si="179"/>
        <v>0</v>
      </c>
      <c r="AC181" s="126">
        <f t="shared" si="179"/>
        <v>0</v>
      </c>
      <c r="AD181" s="126">
        <f t="shared" si="179"/>
        <v>0</v>
      </c>
      <c r="AE181" s="75">
        <f t="shared" si="131"/>
        <v>3354.3008062957588</v>
      </c>
    </row>
    <row r="182" spans="1:31" x14ac:dyDescent="0.3">
      <c r="A182" s="73">
        <v>1800986</v>
      </c>
      <c r="B182" s="74">
        <v>11.542361393663189</v>
      </c>
      <c r="C182" s="126">
        <v>2007.4066168964362</v>
      </c>
      <c r="D182" s="147">
        <v>0.82199999999999995</v>
      </c>
      <c r="E182" s="126">
        <v>1650.0882390888703</v>
      </c>
      <c r="F182" s="126">
        <f t="shared" ref="F182:AD182" si="180">IF(F$2&lt;$B182,$E182,IF((($B182-F$2+1)&gt;0),($B182-F$2+1)*E182,0))</f>
        <v>1650.0882390888703</v>
      </c>
      <c r="G182" s="126">
        <f t="shared" si="180"/>
        <v>1650.0882390888703</v>
      </c>
      <c r="H182" s="126">
        <f t="shared" si="180"/>
        <v>1650.0882390888703</v>
      </c>
      <c r="I182" s="126">
        <f t="shared" si="180"/>
        <v>1650.0882390888703</v>
      </c>
      <c r="J182" s="126">
        <f t="shared" si="180"/>
        <v>1650.0882390888703</v>
      </c>
      <c r="K182" s="126">
        <f t="shared" si="180"/>
        <v>1650.0882390888703</v>
      </c>
      <c r="L182" s="126">
        <f t="shared" si="180"/>
        <v>1650.0882390888703</v>
      </c>
      <c r="M182" s="126">
        <f t="shared" si="180"/>
        <v>1650.0882390888703</v>
      </c>
      <c r="N182" s="126">
        <f t="shared" si="180"/>
        <v>1650.0882390888703</v>
      </c>
      <c r="O182" s="126">
        <f t="shared" si="180"/>
        <v>1650.0882390888703</v>
      </c>
      <c r="P182" s="126">
        <f t="shared" si="180"/>
        <v>1650.0882390888703</v>
      </c>
      <c r="Q182" s="126">
        <f t="shared" si="180"/>
        <v>894.94415701947685</v>
      </c>
      <c r="R182" s="126">
        <f t="shared" si="180"/>
        <v>0</v>
      </c>
      <c r="S182" s="126">
        <f t="shared" si="180"/>
        <v>0</v>
      </c>
      <c r="T182" s="126">
        <f t="shared" si="180"/>
        <v>0</v>
      </c>
      <c r="U182" s="126">
        <f t="shared" si="180"/>
        <v>0</v>
      </c>
      <c r="V182" s="126">
        <f t="shared" si="180"/>
        <v>0</v>
      </c>
      <c r="W182" s="126">
        <f t="shared" si="180"/>
        <v>0</v>
      </c>
      <c r="X182" s="126">
        <f t="shared" si="180"/>
        <v>0</v>
      </c>
      <c r="Y182" s="126">
        <f t="shared" si="180"/>
        <v>0</v>
      </c>
      <c r="Z182" s="126">
        <f t="shared" si="180"/>
        <v>0</v>
      </c>
      <c r="AA182" s="126">
        <f t="shared" si="180"/>
        <v>0</v>
      </c>
      <c r="AB182" s="126">
        <f t="shared" si="180"/>
        <v>0</v>
      </c>
      <c r="AC182" s="126">
        <f t="shared" si="180"/>
        <v>0</v>
      </c>
      <c r="AD182" s="126">
        <f t="shared" si="180"/>
        <v>0</v>
      </c>
      <c r="AE182" s="75">
        <f t="shared" si="131"/>
        <v>19045.914786997051</v>
      </c>
    </row>
    <row r="183" spans="1:31" x14ac:dyDescent="0.3">
      <c r="A183" s="73">
        <v>1800864</v>
      </c>
      <c r="B183" s="74">
        <v>12.696597533029507</v>
      </c>
      <c r="C183" s="126">
        <v>35.287532989726458</v>
      </c>
      <c r="D183" s="147">
        <v>0.82199999999999995</v>
      </c>
      <c r="E183" s="126">
        <v>29.006352117555146</v>
      </c>
      <c r="F183" s="126">
        <f t="shared" ref="F183:AD183" si="181">IF(F$2&lt;$B183,$E183,IF((($B183-F$2+1)&gt;0),($B183-F$2+1)*E183,0))</f>
        <v>29.006352117555146</v>
      </c>
      <c r="G183" s="126">
        <f t="shared" si="181"/>
        <v>29.006352117555146</v>
      </c>
      <c r="H183" s="126">
        <f t="shared" si="181"/>
        <v>29.006352117555146</v>
      </c>
      <c r="I183" s="126">
        <f t="shared" si="181"/>
        <v>29.006352117555146</v>
      </c>
      <c r="J183" s="126">
        <f t="shared" si="181"/>
        <v>29.006352117555146</v>
      </c>
      <c r="K183" s="126">
        <f t="shared" si="181"/>
        <v>29.006352117555146</v>
      </c>
      <c r="L183" s="126">
        <f t="shared" si="181"/>
        <v>29.006352117555146</v>
      </c>
      <c r="M183" s="126">
        <f t="shared" si="181"/>
        <v>29.006352117555146</v>
      </c>
      <c r="N183" s="126">
        <f t="shared" si="181"/>
        <v>29.006352117555146</v>
      </c>
      <c r="O183" s="126">
        <f t="shared" si="181"/>
        <v>29.006352117555146</v>
      </c>
      <c r="P183" s="126">
        <f t="shared" si="181"/>
        <v>29.006352117555146</v>
      </c>
      <c r="Q183" s="126">
        <f t="shared" si="181"/>
        <v>29.006352117555146</v>
      </c>
      <c r="R183" s="126">
        <f t="shared" si="181"/>
        <v>20.205753327274142</v>
      </c>
      <c r="S183" s="126">
        <f t="shared" si="181"/>
        <v>0</v>
      </c>
      <c r="T183" s="126">
        <f t="shared" si="181"/>
        <v>0</v>
      </c>
      <c r="U183" s="126">
        <f t="shared" si="181"/>
        <v>0</v>
      </c>
      <c r="V183" s="126">
        <f t="shared" si="181"/>
        <v>0</v>
      </c>
      <c r="W183" s="126">
        <f t="shared" si="181"/>
        <v>0</v>
      </c>
      <c r="X183" s="126">
        <f t="shared" si="181"/>
        <v>0</v>
      </c>
      <c r="Y183" s="126">
        <f t="shared" si="181"/>
        <v>0</v>
      </c>
      <c r="Z183" s="126">
        <f t="shared" si="181"/>
        <v>0</v>
      </c>
      <c r="AA183" s="126">
        <f t="shared" si="181"/>
        <v>0</v>
      </c>
      <c r="AB183" s="126">
        <f t="shared" si="181"/>
        <v>0</v>
      </c>
      <c r="AC183" s="126">
        <f t="shared" si="181"/>
        <v>0</v>
      </c>
      <c r="AD183" s="126">
        <f t="shared" si="181"/>
        <v>0</v>
      </c>
      <c r="AE183" s="75">
        <f t="shared" si="131"/>
        <v>368.28197873793584</v>
      </c>
    </row>
    <row r="184" spans="1:31" x14ac:dyDescent="0.3">
      <c r="A184" s="73">
        <v>1801834</v>
      </c>
      <c r="B184" s="74">
        <v>8.8787395335870674</v>
      </c>
      <c r="C184" s="126">
        <v>102.91485164782999</v>
      </c>
      <c r="D184" s="147">
        <v>0.82200000000000006</v>
      </c>
      <c r="E184" s="126">
        <v>84.596008054516247</v>
      </c>
      <c r="F184" s="126">
        <f t="shared" ref="F184:AD184" si="182">IF(F$2&lt;$B184,$E184,IF((($B184-F$2+1)&gt;0),($B184-F$2+1)*E184,0))</f>
        <v>84.596008054516247</v>
      </c>
      <c r="G184" s="126">
        <f t="shared" si="182"/>
        <v>84.596008054516247</v>
      </c>
      <c r="H184" s="126">
        <f t="shared" si="182"/>
        <v>84.596008054516247</v>
      </c>
      <c r="I184" s="126">
        <f t="shared" si="182"/>
        <v>84.596008054516247</v>
      </c>
      <c r="J184" s="126">
        <f t="shared" si="182"/>
        <v>84.596008054516247</v>
      </c>
      <c r="K184" s="126">
        <f t="shared" si="182"/>
        <v>84.596008054516247</v>
      </c>
      <c r="L184" s="126">
        <f t="shared" si="182"/>
        <v>84.596008054516247</v>
      </c>
      <c r="M184" s="126">
        <f t="shared" si="182"/>
        <v>84.596008054516247</v>
      </c>
      <c r="N184" s="126">
        <f t="shared" si="182"/>
        <v>74.337856661153396</v>
      </c>
      <c r="O184" s="126">
        <f t="shared" si="182"/>
        <v>0</v>
      </c>
      <c r="P184" s="126">
        <f t="shared" si="182"/>
        <v>0</v>
      </c>
      <c r="Q184" s="126">
        <f t="shared" si="182"/>
        <v>0</v>
      </c>
      <c r="R184" s="126">
        <f t="shared" si="182"/>
        <v>0</v>
      </c>
      <c r="S184" s="126">
        <f t="shared" si="182"/>
        <v>0</v>
      </c>
      <c r="T184" s="126">
        <f t="shared" si="182"/>
        <v>0</v>
      </c>
      <c r="U184" s="126">
        <f t="shared" si="182"/>
        <v>0</v>
      </c>
      <c r="V184" s="126">
        <f t="shared" si="182"/>
        <v>0</v>
      </c>
      <c r="W184" s="126">
        <f t="shared" si="182"/>
        <v>0</v>
      </c>
      <c r="X184" s="126">
        <f t="shared" si="182"/>
        <v>0</v>
      </c>
      <c r="Y184" s="126">
        <f t="shared" si="182"/>
        <v>0</v>
      </c>
      <c r="Z184" s="126">
        <f t="shared" si="182"/>
        <v>0</v>
      </c>
      <c r="AA184" s="126">
        <f t="shared" si="182"/>
        <v>0</v>
      </c>
      <c r="AB184" s="126">
        <f t="shared" si="182"/>
        <v>0</v>
      </c>
      <c r="AC184" s="126">
        <f t="shared" si="182"/>
        <v>0</v>
      </c>
      <c r="AD184" s="126">
        <f t="shared" si="182"/>
        <v>0</v>
      </c>
      <c r="AE184" s="75">
        <f t="shared" si="131"/>
        <v>751.10592109728339</v>
      </c>
    </row>
    <row r="185" spans="1:31" x14ac:dyDescent="0.3">
      <c r="A185" s="73">
        <v>1801472</v>
      </c>
      <c r="B185" s="74">
        <v>7.1029916268696542</v>
      </c>
      <c r="C185" s="126">
        <v>102.81852354832655</v>
      </c>
      <c r="D185" s="147">
        <v>0.82199999999999995</v>
      </c>
      <c r="E185" s="126">
        <v>84.516826356724422</v>
      </c>
      <c r="F185" s="126">
        <f t="shared" ref="F185:AD185" si="183">IF(F$2&lt;$B185,$E185,IF((($B185-F$2+1)&gt;0),($B185-F$2+1)*E185,0))</f>
        <v>84.516826356724422</v>
      </c>
      <c r="G185" s="126">
        <f t="shared" si="183"/>
        <v>84.516826356724422</v>
      </c>
      <c r="H185" s="126">
        <f t="shared" si="183"/>
        <v>84.516826356724422</v>
      </c>
      <c r="I185" s="126">
        <f t="shared" si="183"/>
        <v>84.516826356724422</v>
      </c>
      <c r="J185" s="126">
        <f t="shared" si="183"/>
        <v>84.516826356724422</v>
      </c>
      <c r="K185" s="126">
        <f t="shared" si="183"/>
        <v>84.516826356724422</v>
      </c>
      <c r="L185" s="126">
        <f t="shared" si="183"/>
        <v>84.516826356724422</v>
      </c>
      <c r="M185" s="126">
        <f t="shared" si="183"/>
        <v>8.7045254443391205</v>
      </c>
      <c r="N185" s="126">
        <f t="shared" si="183"/>
        <v>0</v>
      </c>
      <c r="O185" s="126">
        <f t="shared" si="183"/>
        <v>0</v>
      </c>
      <c r="P185" s="126">
        <f t="shared" si="183"/>
        <v>0</v>
      </c>
      <c r="Q185" s="126">
        <f t="shared" si="183"/>
        <v>0</v>
      </c>
      <c r="R185" s="126">
        <f t="shared" si="183"/>
        <v>0</v>
      </c>
      <c r="S185" s="126">
        <f t="shared" si="183"/>
        <v>0</v>
      </c>
      <c r="T185" s="126">
        <f t="shared" si="183"/>
        <v>0</v>
      </c>
      <c r="U185" s="126">
        <f t="shared" si="183"/>
        <v>0</v>
      </c>
      <c r="V185" s="126">
        <f t="shared" si="183"/>
        <v>0</v>
      </c>
      <c r="W185" s="126">
        <f t="shared" si="183"/>
        <v>0</v>
      </c>
      <c r="X185" s="126">
        <f t="shared" si="183"/>
        <v>0</v>
      </c>
      <c r="Y185" s="126">
        <f t="shared" si="183"/>
        <v>0</v>
      </c>
      <c r="Z185" s="126">
        <f t="shared" si="183"/>
        <v>0</v>
      </c>
      <c r="AA185" s="126">
        <f t="shared" si="183"/>
        <v>0</v>
      </c>
      <c r="AB185" s="126">
        <f t="shared" si="183"/>
        <v>0</v>
      </c>
      <c r="AC185" s="126">
        <f t="shared" si="183"/>
        <v>0</v>
      </c>
      <c r="AD185" s="126">
        <f t="shared" si="183"/>
        <v>0</v>
      </c>
      <c r="AE185" s="75">
        <f t="shared" si="131"/>
        <v>600.32230994141003</v>
      </c>
    </row>
    <row r="186" spans="1:31" x14ac:dyDescent="0.3">
      <c r="A186" s="73">
        <v>1000034</v>
      </c>
      <c r="B186" s="74">
        <v>14.449637647078218</v>
      </c>
      <c r="C186" s="126">
        <v>583.09314679228737</v>
      </c>
      <c r="D186" s="147">
        <v>0.82199999999999995</v>
      </c>
      <c r="E186" s="126">
        <v>479.30256666326017</v>
      </c>
      <c r="F186" s="126">
        <f t="shared" ref="F186:AD186" si="184">IF(F$2&lt;$B186,$E186,IF((($B186-F$2+1)&gt;0),($B186-F$2+1)*E186,0))</f>
        <v>479.30256666326017</v>
      </c>
      <c r="G186" s="126">
        <f t="shared" si="184"/>
        <v>479.30256666326017</v>
      </c>
      <c r="H186" s="126">
        <f t="shared" si="184"/>
        <v>479.30256666326017</v>
      </c>
      <c r="I186" s="126">
        <f t="shared" si="184"/>
        <v>479.30256666326017</v>
      </c>
      <c r="J186" s="126">
        <f t="shared" si="184"/>
        <v>479.30256666326017</v>
      </c>
      <c r="K186" s="126">
        <f t="shared" si="184"/>
        <v>479.30256666326017</v>
      </c>
      <c r="L186" s="126">
        <f t="shared" si="184"/>
        <v>479.30256666326017</v>
      </c>
      <c r="M186" s="126">
        <f t="shared" si="184"/>
        <v>479.30256666326017</v>
      </c>
      <c r="N186" s="126">
        <f t="shared" si="184"/>
        <v>479.30256666326017</v>
      </c>
      <c r="O186" s="126">
        <f t="shared" si="184"/>
        <v>479.30256666326017</v>
      </c>
      <c r="P186" s="126">
        <f t="shared" si="184"/>
        <v>479.30256666326017</v>
      </c>
      <c r="Q186" s="126">
        <f t="shared" si="184"/>
        <v>479.30256666326017</v>
      </c>
      <c r="R186" s="126">
        <f t="shared" si="184"/>
        <v>479.30256666326017</v>
      </c>
      <c r="S186" s="126">
        <f t="shared" si="184"/>
        <v>479.30256666326017</v>
      </c>
      <c r="T186" s="126">
        <f t="shared" si="184"/>
        <v>215.5124783130189</v>
      </c>
      <c r="U186" s="126">
        <f t="shared" si="184"/>
        <v>0</v>
      </c>
      <c r="V186" s="126">
        <f t="shared" si="184"/>
        <v>0</v>
      </c>
      <c r="W186" s="126">
        <f t="shared" si="184"/>
        <v>0</v>
      </c>
      <c r="X186" s="126">
        <f t="shared" si="184"/>
        <v>0</v>
      </c>
      <c r="Y186" s="126">
        <f t="shared" si="184"/>
        <v>0</v>
      </c>
      <c r="Z186" s="126">
        <f t="shared" si="184"/>
        <v>0</v>
      </c>
      <c r="AA186" s="126">
        <f t="shared" si="184"/>
        <v>0</v>
      </c>
      <c r="AB186" s="126">
        <f t="shared" si="184"/>
        <v>0</v>
      </c>
      <c r="AC186" s="126">
        <f t="shared" si="184"/>
        <v>0</v>
      </c>
      <c r="AD186" s="126">
        <f t="shared" si="184"/>
        <v>0</v>
      </c>
      <c r="AE186" s="75">
        <f t="shared" si="131"/>
        <v>6925.7484115986608</v>
      </c>
    </row>
    <row r="187" spans="1:31" x14ac:dyDescent="0.3">
      <c r="A187" s="73">
        <v>1000030</v>
      </c>
      <c r="B187" s="74">
        <v>14.449637647078218</v>
      </c>
      <c r="C187" s="126">
        <v>-317.19527726117764</v>
      </c>
      <c r="D187" s="147">
        <v>0.82200000000000006</v>
      </c>
      <c r="E187" s="126">
        <v>-260.73451790868802</v>
      </c>
      <c r="F187" s="126">
        <f t="shared" ref="F187:AD187" si="185">IF(F$2&lt;$B187,$E187,IF((($B187-F$2+1)&gt;0),($B187-F$2+1)*E187,0))</f>
        <v>-260.73451790868802</v>
      </c>
      <c r="G187" s="126">
        <f t="shared" si="185"/>
        <v>-260.73451790868802</v>
      </c>
      <c r="H187" s="126">
        <f t="shared" si="185"/>
        <v>-260.73451790868802</v>
      </c>
      <c r="I187" s="126">
        <f t="shared" si="185"/>
        <v>-260.73451790868802</v>
      </c>
      <c r="J187" s="126">
        <f t="shared" si="185"/>
        <v>-260.73451790868802</v>
      </c>
      <c r="K187" s="126">
        <f t="shared" si="185"/>
        <v>-260.73451790868802</v>
      </c>
      <c r="L187" s="126">
        <f t="shared" si="185"/>
        <v>-260.73451790868802</v>
      </c>
      <c r="M187" s="126">
        <f t="shared" si="185"/>
        <v>-260.73451790868802</v>
      </c>
      <c r="N187" s="126">
        <f t="shared" si="185"/>
        <v>-260.73451790868802</v>
      </c>
      <c r="O187" s="126">
        <f t="shared" si="185"/>
        <v>-260.73451790868802</v>
      </c>
      <c r="P187" s="126">
        <f t="shared" si="185"/>
        <v>-260.73451790868802</v>
      </c>
      <c r="Q187" s="126">
        <f t="shared" si="185"/>
        <v>-260.73451790868802</v>
      </c>
      <c r="R187" s="126">
        <f t="shared" si="185"/>
        <v>-260.73451790868802</v>
      </c>
      <c r="S187" s="126">
        <f t="shared" si="185"/>
        <v>-260.73451790868802</v>
      </c>
      <c r="T187" s="126">
        <f t="shared" si="185"/>
        <v>-117.23605514453591</v>
      </c>
      <c r="U187" s="126">
        <f t="shared" si="185"/>
        <v>0</v>
      </c>
      <c r="V187" s="126">
        <f t="shared" si="185"/>
        <v>0</v>
      </c>
      <c r="W187" s="126">
        <f t="shared" si="185"/>
        <v>0</v>
      </c>
      <c r="X187" s="126">
        <f t="shared" si="185"/>
        <v>0</v>
      </c>
      <c r="Y187" s="126">
        <f t="shared" si="185"/>
        <v>0</v>
      </c>
      <c r="Z187" s="126">
        <f t="shared" si="185"/>
        <v>0</v>
      </c>
      <c r="AA187" s="126">
        <f t="shared" si="185"/>
        <v>0</v>
      </c>
      <c r="AB187" s="126">
        <f t="shared" si="185"/>
        <v>0</v>
      </c>
      <c r="AC187" s="126">
        <f t="shared" si="185"/>
        <v>0</v>
      </c>
      <c r="AD187" s="126">
        <f t="shared" si="185"/>
        <v>0</v>
      </c>
      <c r="AE187" s="75">
        <f t="shared" si="131"/>
        <v>-3767.5193058661671</v>
      </c>
    </row>
    <row r="188" spans="1:31" x14ac:dyDescent="0.3">
      <c r="A188" s="73">
        <v>1800966</v>
      </c>
      <c r="B188" s="74">
        <v>11.542361393663189</v>
      </c>
      <c r="C188" s="126">
        <v>704.54649115323775</v>
      </c>
      <c r="D188" s="147">
        <v>0.82199999999999995</v>
      </c>
      <c r="E188" s="126">
        <v>579.13721572796135</v>
      </c>
      <c r="F188" s="126">
        <f t="shared" ref="F188:AD188" si="186">IF(F$2&lt;$B188,$E188,IF((($B188-F$2+1)&gt;0),($B188-F$2+1)*E188,0))</f>
        <v>579.13721572796135</v>
      </c>
      <c r="G188" s="126">
        <f t="shared" si="186"/>
        <v>579.13721572796135</v>
      </c>
      <c r="H188" s="126">
        <f t="shared" si="186"/>
        <v>579.13721572796135</v>
      </c>
      <c r="I188" s="126">
        <f t="shared" si="186"/>
        <v>579.13721572796135</v>
      </c>
      <c r="J188" s="126">
        <f t="shared" si="186"/>
        <v>579.13721572796135</v>
      </c>
      <c r="K188" s="126">
        <f t="shared" si="186"/>
        <v>579.13721572796135</v>
      </c>
      <c r="L188" s="126">
        <f t="shared" si="186"/>
        <v>579.13721572796135</v>
      </c>
      <c r="M188" s="126">
        <f t="shared" si="186"/>
        <v>579.13721572796135</v>
      </c>
      <c r="N188" s="126">
        <f t="shared" si="186"/>
        <v>579.13721572796135</v>
      </c>
      <c r="O188" s="126">
        <f t="shared" si="186"/>
        <v>579.13721572796135</v>
      </c>
      <c r="P188" s="126">
        <f t="shared" si="186"/>
        <v>579.13721572796135</v>
      </c>
      <c r="Q188" s="126">
        <f t="shared" si="186"/>
        <v>314.10166744443592</v>
      </c>
      <c r="R188" s="126">
        <f t="shared" si="186"/>
        <v>0</v>
      </c>
      <c r="S188" s="126">
        <f t="shared" si="186"/>
        <v>0</v>
      </c>
      <c r="T188" s="126">
        <f t="shared" si="186"/>
        <v>0</v>
      </c>
      <c r="U188" s="126">
        <f t="shared" si="186"/>
        <v>0</v>
      </c>
      <c r="V188" s="126">
        <f t="shared" si="186"/>
        <v>0</v>
      </c>
      <c r="W188" s="126">
        <f t="shared" si="186"/>
        <v>0</v>
      </c>
      <c r="X188" s="126">
        <f t="shared" si="186"/>
        <v>0</v>
      </c>
      <c r="Y188" s="126">
        <f t="shared" si="186"/>
        <v>0</v>
      </c>
      <c r="Z188" s="126">
        <f t="shared" si="186"/>
        <v>0</v>
      </c>
      <c r="AA188" s="126">
        <f t="shared" si="186"/>
        <v>0</v>
      </c>
      <c r="AB188" s="126">
        <f t="shared" si="186"/>
        <v>0</v>
      </c>
      <c r="AC188" s="126">
        <f t="shared" si="186"/>
        <v>0</v>
      </c>
      <c r="AD188" s="126">
        <f t="shared" si="186"/>
        <v>0</v>
      </c>
      <c r="AE188" s="75">
        <f t="shared" si="131"/>
        <v>6684.6110404520095</v>
      </c>
    </row>
    <row r="189" spans="1:31" x14ac:dyDescent="0.3">
      <c r="A189" s="76" t="s">
        <v>37</v>
      </c>
      <c r="B189" s="77"/>
      <c r="C189" s="127">
        <f>SUM(C5:C188)</f>
        <v>28815.804682398313</v>
      </c>
      <c r="D189" s="154">
        <v>0.82503522087638681</v>
      </c>
      <c r="E189" s="127">
        <f>SUM(E5:E188)</f>
        <v>23774.860269587276</v>
      </c>
      <c r="F189" s="127">
        <f>SUM(F5:F188)</f>
        <v>23774.860269587276</v>
      </c>
      <c r="G189" s="127">
        <f t="shared" ref="G189:AE189" si="187">SUM(G5:G188)</f>
        <v>23774.860269587276</v>
      </c>
      <c r="H189" s="127">
        <f t="shared" si="187"/>
        <v>23675.868298757323</v>
      </c>
      <c r="I189" s="127">
        <f t="shared" si="187"/>
        <v>23263.886451529954</v>
      </c>
      <c r="J189" s="127">
        <f t="shared" si="187"/>
        <v>23232.279812690784</v>
      </c>
      <c r="K189" s="127">
        <f t="shared" si="187"/>
        <v>22284.21073846523</v>
      </c>
      <c r="L189" s="127">
        <f t="shared" si="187"/>
        <v>21415.708073684833</v>
      </c>
      <c r="M189" s="127">
        <f t="shared" si="187"/>
        <v>20766.276423719144</v>
      </c>
      <c r="N189" s="127">
        <f t="shared" si="187"/>
        <v>20399.781862765456</v>
      </c>
      <c r="O189" s="127">
        <f t="shared" si="187"/>
        <v>19223.918916667186</v>
      </c>
      <c r="P189" s="127">
        <f t="shared" si="187"/>
        <v>18898.760710761944</v>
      </c>
      <c r="Q189" s="127">
        <f t="shared" si="187"/>
        <v>15689.891635389416</v>
      </c>
      <c r="R189" s="127">
        <f t="shared" si="187"/>
        <v>12918.3552336793</v>
      </c>
      <c r="S189" s="127">
        <f t="shared" si="187"/>
        <v>8096.5296011245264</v>
      </c>
      <c r="T189" s="127">
        <f t="shared" si="187"/>
        <v>4956.1064249783549</v>
      </c>
      <c r="U189" s="127">
        <f t="shared" si="187"/>
        <v>3883.4759713415306</v>
      </c>
      <c r="V189" s="127">
        <f t="shared" si="187"/>
        <v>1944.4619335194704</v>
      </c>
      <c r="W189" s="127">
        <f t="shared" si="187"/>
        <v>423.41301386033422</v>
      </c>
      <c r="X189" s="127">
        <f t="shared" si="187"/>
        <v>53.496515451911975</v>
      </c>
      <c r="Y189" s="127">
        <f t="shared" si="187"/>
        <v>53.496515451911975</v>
      </c>
      <c r="Z189" s="127">
        <f t="shared" si="187"/>
        <v>53.496515451911975</v>
      </c>
      <c r="AA189" s="127">
        <f t="shared" si="187"/>
        <v>20.713064821547967</v>
      </c>
      <c r="AB189" s="127">
        <f t="shared" si="187"/>
        <v>11.514484761403846</v>
      </c>
      <c r="AC189" s="127">
        <f t="shared" si="187"/>
        <v>3.9347568259329582</v>
      </c>
      <c r="AD189" s="127">
        <f t="shared" si="187"/>
        <v>0</v>
      </c>
      <c r="AE189" s="78">
        <f t="shared" si="187"/>
        <v>288819.29749487393</v>
      </c>
    </row>
    <row r="190" spans="1:31" x14ac:dyDescent="0.3">
      <c r="A190" s="79" t="s">
        <v>38</v>
      </c>
      <c r="B190" s="80"/>
      <c r="C190" s="128"/>
      <c r="D190" s="128"/>
      <c r="E190" s="128"/>
      <c r="F190" s="128">
        <v>0</v>
      </c>
      <c r="G190" s="27">
        <f>$F189-G189</f>
        <v>0</v>
      </c>
      <c r="H190" s="27">
        <f t="shared" ref="H190:AD190" si="188">$F189-H189</f>
        <v>98.991970829953061</v>
      </c>
      <c r="I190" s="27">
        <f t="shared" si="188"/>
        <v>510.97381805732221</v>
      </c>
      <c r="J190" s="27">
        <f t="shared" si="188"/>
        <v>542.58045689649225</v>
      </c>
      <c r="K190" s="27">
        <f t="shared" si="188"/>
        <v>1490.649531122046</v>
      </c>
      <c r="L190" s="27">
        <f t="shared" si="188"/>
        <v>2359.1521959024431</v>
      </c>
      <c r="M190" s="27">
        <f t="shared" si="188"/>
        <v>3008.5838458681319</v>
      </c>
      <c r="N190" s="27">
        <f t="shared" si="188"/>
        <v>3375.07840682182</v>
      </c>
      <c r="O190" s="27">
        <f t="shared" si="188"/>
        <v>4550.9413529200901</v>
      </c>
      <c r="P190" s="27">
        <f t="shared" si="188"/>
        <v>4876.0995588253318</v>
      </c>
      <c r="Q190" s="27">
        <f t="shared" si="188"/>
        <v>8084.9686341978595</v>
      </c>
      <c r="R190" s="27">
        <f t="shared" si="188"/>
        <v>10856.505035907976</v>
      </c>
      <c r="S190" s="27">
        <f t="shared" si="188"/>
        <v>15678.33066846275</v>
      </c>
      <c r="T190" s="27">
        <f t="shared" si="188"/>
        <v>18818.75384460892</v>
      </c>
      <c r="U190" s="27">
        <f t="shared" si="188"/>
        <v>19891.384298245746</v>
      </c>
      <c r="V190" s="27">
        <f t="shared" si="188"/>
        <v>21830.398336067807</v>
      </c>
      <c r="W190" s="27">
        <f t="shared" si="188"/>
        <v>23351.44725572694</v>
      </c>
      <c r="X190" s="27">
        <f t="shared" si="188"/>
        <v>23721.363754135364</v>
      </c>
      <c r="Y190" s="27">
        <f t="shared" si="188"/>
        <v>23721.363754135364</v>
      </c>
      <c r="Z190" s="27">
        <f t="shared" si="188"/>
        <v>23721.363754135364</v>
      </c>
      <c r="AA190" s="27">
        <f t="shared" si="188"/>
        <v>23754.147204765726</v>
      </c>
      <c r="AB190" s="27">
        <f t="shared" si="188"/>
        <v>23763.345784825873</v>
      </c>
      <c r="AC190" s="27">
        <f t="shared" si="188"/>
        <v>23770.925512761343</v>
      </c>
      <c r="AD190" s="27">
        <f t="shared" si="188"/>
        <v>23774.860269587276</v>
      </c>
      <c r="AE190" s="81"/>
    </row>
    <row r="191" spans="1:31" x14ac:dyDescent="0.3">
      <c r="A191" s="82" t="s">
        <v>101</v>
      </c>
      <c r="B191" s="83">
        <f>SUMPRODUCT(B5:B188,C5:C188)/C189</f>
        <v>12.139519763356837</v>
      </c>
    </row>
    <row r="193" spans="1:6" x14ac:dyDescent="0.3">
      <c r="A193" s="215" t="s">
        <v>5</v>
      </c>
      <c r="B193" s="216"/>
      <c r="C193" s="216"/>
      <c r="D193" s="216"/>
      <c r="E193" s="216"/>
      <c r="F193" s="216"/>
    </row>
    <row r="194" spans="1:6" ht="43.5" customHeight="1" x14ac:dyDescent="0.3">
      <c r="A194" s="217" t="s">
        <v>348</v>
      </c>
      <c r="B194" s="217"/>
      <c r="C194" s="217"/>
      <c r="D194" s="217"/>
      <c r="E194" s="217"/>
      <c r="F194" s="217"/>
    </row>
    <row r="195" spans="1:6" ht="43.5" customHeight="1" x14ac:dyDescent="0.3"/>
    <row r="196" spans="1:6" ht="43.5" customHeight="1" x14ac:dyDescent="0.3"/>
  </sheetData>
  <mergeCells count="10">
    <mergeCell ref="AE3:AE4"/>
    <mergeCell ref="A193:F193"/>
    <mergeCell ref="A194:F194"/>
    <mergeCell ref="A1:B1"/>
    <mergeCell ref="E3:E4"/>
    <mergeCell ref="F3:AD3"/>
    <mergeCell ref="A3:A4"/>
    <mergeCell ref="B3:B4"/>
    <mergeCell ref="C3:C4"/>
    <mergeCell ref="D3: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F5EB8-6725-46FD-9B3C-A086D99529CA}">
  <dimension ref="A1:B5"/>
  <sheetViews>
    <sheetView workbookViewId="0">
      <selection activeCell="B23" sqref="B23"/>
    </sheetView>
  </sheetViews>
  <sheetFormatPr defaultRowHeight="15.75" x14ac:dyDescent="0.3"/>
  <cols>
    <col min="1" max="1" width="21.5546875" bestFit="1" customWidth="1"/>
    <col min="2" max="2" width="147.33203125" bestFit="1" customWidth="1"/>
  </cols>
  <sheetData>
    <row r="1" spans="1:2" x14ac:dyDescent="0.3">
      <c r="A1" s="46" t="s">
        <v>30</v>
      </c>
      <c r="B1" s="46" t="s">
        <v>318</v>
      </c>
    </row>
    <row r="2" spans="1:2" x14ac:dyDescent="0.3">
      <c r="A2" s="48" t="s">
        <v>31</v>
      </c>
      <c r="B2" s="47" t="s">
        <v>315</v>
      </c>
    </row>
    <row r="3" spans="1:2" x14ac:dyDescent="0.3">
      <c r="A3" s="48" t="s">
        <v>32</v>
      </c>
      <c r="B3" s="47" t="s">
        <v>316</v>
      </c>
    </row>
    <row r="4" spans="1:2" x14ac:dyDescent="0.3">
      <c r="A4" s="48" t="s">
        <v>33</v>
      </c>
      <c r="B4" s="47" t="s">
        <v>317</v>
      </c>
    </row>
    <row r="5" spans="1:2" x14ac:dyDescent="0.3">
      <c r="A5" s="48" t="s">
        <v>64</v>
      </c>
      <c r="B5" s="47" t="s">
        <v>63</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EDD6-C22B-4196-AA9A-217EADA5188B}">
  <dimension ref="A1:N22"/>
  <sheetViews>
    <sheetView workbookViewId="0">
      <selection activeCell="B16" sqref="B5:B16"/>
    </sheetView>
  </sheetViews>
  <sheetFormatPr defaultRowHeight="15.75" x14ac:dyDescent="0.3"/>
  <cols>
    <col min="1" max="1" width="43.88671875" bestFit="1" customWidth="1"/>
    <col min="3" max="3" width="11.77734375" customWidth="1"/>
    <col min="4" max="4" width="11.77734375" style="162" customWidth="1"/>
    <col min="5" max="13" width="7.44140625" bestFit="1" customWidth="1"/>
    <col min="14" max="14" width="11.109375" bestFit="1" customWidth="1"/>
  </cols>
  <sheetData>
    <row r="1" spans="1:14" x14ac:dyDescent="0.3">
      <c r="A1" s="22" t="s">
        <v>84</v>
      </c>
    </row>
    <row r="2" spans="1:14" x14ac:dyDescent="0.3">
      <c r="A2" s="22"/>
    </row>
    <row r="3" spans="1:14" ht="15.75" customHeight="1" x14ac:dyDescent="0.3">
      <c r="A3" s="200" t="s">
        <v>85</v>
      </c>
      <c r="B3" s="202" t="s">
        <v>0</v>
      </c>
      <c r="C3" s="202" t="s">
        <v>60</v>
      </c>
      <c r="D3" s="202" t="s">
        <v>346</v>
      </c>
      <c r="E3" s="213" t="s">
        <v>72</v>
      </c>
      <c r="F3" s="214"/>
      <c r="G3" s="214"/>
      <c r="H3" s="214"/>
      <c r="I3" s="214"/>
      <c r="J3" s="214"/>
      <c r="K3" s="214"/>
      <c r="L3" s="214"/>
      <c r="M3" s="214"/>
      <c r="N3" s="208" t="s">
        <v>1</v>
      </c>
    </row>
    <row r="4" spans="1:14" x14ac:dyDescent="0.3">
      <c r="A4" s="201"/>
      <c r="B4" s="203"/>
      <c r="C4" s="203"/>
      <c r="D4" s="206"/>
      <c r="E4" s="1">
        <v>2018</v>
      </c>
      <c r="F4" s="1">
        <v>2019</v>
      </c>
      <c r="G4" s="1">
        <v>2020</v>
      </c>
      <c r="H4" s="1">
        <v>2021</v>
      </c>
      <c r="I4" s="1">
        <v>2022</v>
      </c>
      <c r="J4" s="1">
        <v>2023</v>
      </c>
      <c r="K4" s="1">
        <v>2024</v>
      </c>
      <c r="L4" s="1">
        <v>2025</v>
      </c>
      <c r="M4" s="1">
        <v>2026</v>
      </c>
      <c r="N4" s="209"/>
    </row>
    <row r="5" spans="1:14" x14ac:dyDescent="0.3">
      <c r="A5" s="10" t="s">
        <v>86</v>
      </c>
      <c r="B5" s="23">
        <v>5</v>
      </c>
      <c r="C5" s="59">
        <v>79.622399999999999</v>
      </c>
      <c r="D5" s="148">
        <v>0.91400000000000003</v>
      </c>
      <c r="E5" s="59">
        <v>72.774873600000006</v>
      </c>
      <c r="F5" s="59">
        <v>72.774873600000006</v>
      </c>
      <c r="G5" s="59">
        <v>72.774873600000006</v>
      </c>
      <c r="H5" s="59">
        <v>72.774873600000006</v>
      </c>
      <c r="I5" s="59">
        <v>72.774873600000006</v>
      </c>
      <c r="J5" s="59">
        <v>0</v>
      </c>
      <c r="K5" s="59">
        <v>0</v>
      </c>
      <c r="L5" s="59">
        <v>0</v>
      </c>
      <c r="M5" s="59">
        <v>0</v>
      </c>
      <c r="N5" s="60">
        <f t="shared" ref="N5:N16" si="0">SUM(E5:M5)</f>
        <v>363.874368</v>
      </c>
    </row>
    <row r="6" spans="1:14" x14ac:dyDescent="0.3">
      <c r="A6" s="56" t="s">
        <v>87</v>
      </c>
      <c r="B6" s="23">
        <v>5</v>
      </c>
      <c r="C6" s="61">
        <v>278.73500000000001</v>
      </c>
      <c r="D6" s="176">
        <v>0.91400000000000003</v>
      </c>
      <c r="E6" s="59">
        <v>254.76379000000003</v>
      </c>
      <c r="F6" s="61">
        <v>254.76379000000003</v>
      </c>
      <c r="G6" s="61">
        <v>254.76379000000003</v>
      </c>
      <c r="H6" s="61">
        <v>254.76379000000003</v>
      </c>
      <c r="I6" s="61">
        <v>254.76379000000003</v>
      </c>
      <c r="J6" s="61">
        <v>0</v>
      </c>
      <c r="K6" s="61">
        <v>0</v>
      </c>
      <c r="L6" s="61">
        <v>0</v>
      </c>
      <c r="M6" s="59">
        <v>0</v>
      </c>
      <c r="N6" s="60">
        <f t="shared" si="0"/>
        <v>1273.8189500000001</v>
      </c>
    </row>
    <row r="7" spans="1:14" x14ac:dyDescent="0.3">
      <c r="A7" s="56" t="s">
        <v>88</v>
      </c>
      <c r="B7" s="23">
        <v>5</v>
      </c>
      <c r="C7" s="61">
        <v>203.374</v>
      </c>
      <c r="D7" s="176">
        <v>0.91400000000000003</v>
      </c>
      <c r="E7" s="59">
        <v>185.883836</v>
      </c>
      <c r="F7" s="61">
        <v>185.883836</v>
      </c>
      <c r="G7" s="61">
        <v>185.883836</v>
      </c>
      <c r="H7" s="61">
        <v>185.883836</v>
      </c>
      <c r="I7" s="61">
        <v>185.883836</v>
      </c>
      <c r="J7" s="61">
        <v>0</v>
      </c>
      <c r="K7" s="61">
        <v>0</v>
      </c>
      <c r="L7" s="61">
        <v>0</v>
      </c>
      <c r="M7" s="59">
        <v>0</v>
      </c>
      <c r="N7" s="60">
        <f t="shared" si="0"/>
        <v>929.41917999999998</v>
      </c>
    </row>
    <row r="8" spans="1:14" x14ac:dyDescent="0.3">
      <c r="A8" s="56" t="s">
        <v>89</v>
      </c>
      <c r="B8" s="23">
        <v>2.44</v>
      </c>
      <c r="C8" s="61">
        <v>750.32288000000005</v>
      </c>
      <c r="D8" s="176">
        <v>0.91400000000000003</v>
      </c>
      <c r="E8" s="59">
        <v>685.79511232000004</v>
      </c>
      <c r="F8" s="61">
        <v>685.79511232000004</v>
      </c>
      <c r="G8" s="61">
        <v>301.74984942079999</v>
      </c>
      <c r="H8" s="61">
        <v>0</v>
      </c>
      <c r="I8" s="61">
        <v>0</v>
      </c>
      <c r="J8" s="61">
        <v>0</v>
      </c>
      <c r="K8" s="61">
        <v>0</v>
      </c>
      <c r="L8" s="61">
        <v>0</v>
      </c>
      <c r="M8" s="59">
        <v>0</v>
      </c>
      <c r="N8" s="60">
        <f t="shared" si="0"/>
        <v>1673.3400740608001</v>
      </c>
    </row>
    <row r="9" spans="1:14" x14ac:dyDescent="0.3">
      <c r="A9" s="56" t="s">
        <v>90</v>
      </c>
      <c r="B9" s="23">
        <v>3.8</v>
      </c>
      <c r="C9" s="61">
        <v>297.02370020417868</v>
      </c>
      <c r="D9" s="176">
        <v>0.91400000000000003</v>
      </c>
      <c r="E9" s="59">
        <v>271.47966198661931</v>
      </c>
      <c r="F9" s="61">
        <v>271.47966198661931</v>
      </c>
      <c r="G9" s="61">
        <v>271.47966198661931</v>
      </c>
      <c r="H9" s="61">
        <v>217.18372958929541</v>
      </c>
      <c r="I9" s="61">
        <v>0</v>
      </c>
      <c r="J9" s="61">
        <v>0</v>
      </c>
      <c r="K9" s="61">
        <v>0</v>
      </c>
      <c r="L9" s="61">
        <v>0</v>
      </c>
      <c r="M9" s="59">
        <v>0</v>
      </c>
      <c r="N9" s="60">
        <f t="shared" si="0"/>
        <v>1031.6227155491533</v>
      </c>
    </row>
    <row r="10" spans="1:14" x14ac:dyDescent="0.3">
      <c r="A10" s="56" t="s">
        <v>91</v>
      </c>
      <c r="B10" s="23">
        <v>5</v>
      </c>
      <c r="C10" s="61">
        <v>88.221000000000004</v>
      </c>
      <c r="D10" s="176">
        <v>0.91400000000000003</v>
      </c>
      <c r="E10" s="59">
        <v>80.633994000000001</v>
      </c>
      <c r="F10" s="61">
        <v>80.633994000000001</v>
      </c>
      <c r="G10" s="61">
        <v>80.633994000000001</v>
      </c>
      <c r="H10" s="61">
        <v>80.633994000000001</v>
      </c>
      <c r="I10" s="61">
        <v>80.633994000000001</v>
      </c>
      <c r="J10" s="61">
        <v>0</v>
      </c>
      <c r="K10" s="61">
        <v>0</v>
      </c>
      <c r="L10" s="61">
        <v>0</v>
      </c>
      <c r="M10" s="59">
        <v>0</v>
      </c>
      <c r="N10" s="60">
        <f t="shared" si="0"/>
        <v>403.16997000000003</v>
      </c>
    </row>
    <row r="11" spans="1:14" x14ac:dyDescent="0.3">
      <c r="A11" s="56" t="s">
        <v>92</v>
      </c>
      <c r="B11" s="23">
        <v>2.56</v>
      </c>
      <c r="C11" s="61">
        <v>1147.921</v>
      </c>
      <c r="D11" s="176">
        <v>0.91400000000000003</v>
      </c>
      <c r="E11" s="59">
        <v>1049.1997940000001</v>
      </c>
      <c r="F11" s="61">
        <v>1049.1997940000001</v>
      </c>
      <c r="G11" s="61">
        <v>587.55188464000014</v>
      </c>
      <c r="H11" s="61">
        <v>0</v>
      </c>
      <c r="I11" s="61">
        <v>0</v>
      </c>
      <c r="J11" s="61">
        <v>0</v>
      </c>
      <c r="K11" s="61">
        <v>0</v>
      </c>
      <c r="L11" s="61">
        <v>0</v>
      </c>
      <c r="M11" s="59">
        <v>0</v>
      </c>
      <c r="N11" s="60">
        <f t="shared" si="0"/>
        <v>2685.9514726400002</v>
      </c>
    </row>
    <row r="12" spans="1:14" x14ac:dyDescent="0.3">
      <c r="A12" s="56" t="s">
        <v>93</v>
      </c>
      <c r="B12" s="23">
        <v>5</v>
      </c>
      <c r="C12" s="61">
        <v>32.876222906990265</v>
      </c>
      <c r="D12" s="176">
        <v>0.91400000000000003</v>
      </c>
      <c r="E12" s="59">
        <v>30.048867736989102</v>
      </c>
      <c r="F12" s="61">
        <v>30.048867736989102</v>
      </c>
      <c r="G12" s="61">
        <v>30.048867736989102</v>
      </c>
      <c r="H12" s="61">
        <v>30.048867736989102</v>
      </c>
      <c r="I12" s="61">
        <v>30.048867736989102</v>
      </c>
      <c r="J12" s="61">
        <v>0</v>
      </c>
      <c r="K12" s="61">
        <v>0</v>
      </c>
      <c r="L12" s="61">
        <v>0</v>
      </c>
      <c r="M12" s="59">
        <v>0</v>
      </c>
      <c r="N12" s="60">
        <f t="shared" si="0"/>
        <v>150.24433868494552</v>
      </c>
    </row>
    <row r="13" spans="1:14" x14ac:dyDescent="0.3">
      <c r="A13" s="56" t="s">
        <v>94</v>
      </c>
      <c r="B13" s="23">
        <v>4.26</v>
      </c>
      <c r="C13" s="61">
        <v>1011.58</v>
      </c>
      <c r="D13" s="176">
        <v>0.91400000000000003</v>
      </c>
      <c r="E13" s="59">
        <v>924.5841200000001</v>
      </c>
      <c r="F13" s="61">
        <v>924.5841200000001</v>
      </c>
      <c r="G13" s="61">
        <v>924.5841200000001</v>
      </c>
      <c r="H13" s="61">
        <v>924.5841200000001</v>
      </c>
      <c r="I13" s="61">
        <v>240.39187119999983</v>
      </c>
      <c r="J13" s="61">
        <v>0</v>
      </c>
      <c r="K13" s="61">
        <v>0</v>
      </c>
      <c r="L13" s="61">
        <v>0</v>
      </c>
      <c r="M13" s="59">
        <v>0</v>
      </c>
      <c r="N13" s="60">
        <f t="shared" si="0"/>
        <v>3938.7283512000004</v>
      </c>
    </row>
    <row r="14" spans="1:14" x14ac:dyDescent="0.3">
      <c r="A14" s="56" t="s">
        <v>95</v>
      </c>
      <c r="B14" s="23">
        <v>7.5</v>
      </c>
      <c r="C14" s="61">
        <v>327.77600000000001</v>
      </c>
      <c r="D14" s="176">
        <v>0.91400000000000003</v>
      </c>
      <c r="E14" s="59">
        <v>299.587264</v>
      </c>
      <c r="F14" s="61">
        <v>299.587264</v>
      </c>
      <c r="G14" s="61">
        <v>299.587264</v>
      </c>
      <c r="H14" s="61">
        <v>299.587264</v>
      </c>
      <c r="I14" s="61">
        <v>299.587264</v>
      </c>
      <c r="J14" s="61">
        <v>299.587264</v>
      </c>
      <c r="K14" s="61">
        <v>299.587264</v>
      </c>
      <c r="L14" s="61">
        <v>149.793632</v>
      </c>
      <c r="M14" s="59">
        <v>0</v>
      </c>
      <c r="N14" s="60">
        <f t="shared" si="0"/>
        <v>2246.9044800000001</v>
      </c>
    </row>
    <row r="15" spans="1:14" x14ac:dyDescent="0.3">
      <c r="A15" s="56" t="s">
        <v>96</v>
      </c>
      <c r="B15" s="23">
        <v>7.5</v>
      </c>
      <c r="C15" s="61">
        <v>1424.385</v>
      </c>
      <c r="D15" s="176">
        <v>0.91400000000000003</v>
      </c>
      <c r="E15" s="59">
        <v>1301.88789</v>
      </c>
      <c r="F15" s="61">
        <v>1301.88789</v>
      </c>
      <c r="G15" s="61">
        <v>1301.88789</v>
      </c>
      <c r="H15" s="61">
        <v>1301.88789</v>
      </c>
      <c r="I15" s="61">
        <v>1301.88789</v>
      </c>
      <c r="J15" s="61">
        <v>1301.88789</v>
      </c>
      <c r="K15" s="61">
        <v>1301.88789</v>
      </c>
      <c r="L15" s="61">
        <v>650.94394499999999</v>
      </c>
      <c r="M15" s="59">
        <v>0</v>
      </c>
      <c r="N15" s="60">
        <f t="shared" si="0"/>
        <v>9764.1591750000007</v>
      </c>
    </row>
    <row r="16" spans="1:14" x14ac:dyDescent="0.3">
      <c r="A16" s="56" t="s">
        <v>97</v>
      </c>
      <c r="B16" s="23">
        <v>7.5</v>
      </c>
      <c r="C16" s="61">
        <v>773.75</v>
      </c>
      <c r="D16" s="176">
        <v>0.91400000000000003</v>
      </c>
      <c r="E16" s="59">
        <v>707.20749999999998</v>
      </c>
      <c r="F16" s="61">
        <v>707.20749999999998</v>
      </c>
      <c r="G16" s="61">
        <v>707.20749999999998</v>
      </c>
      <c r="H16" s="61">
        <v>707.20749999999998</v>
      </c>
      <c r="I16" s="61">
        <v>707.20749999999998</v>
      </c>
      <c r="J16" s="61">
        <v>707.20749999999998</v>
      </c>
      <c r="K16" s="61">
        <v>707.20749999999998</v>
      </c>
      <c r="L16" s="61">
        <v>353.60374999999999</v>
      </c>
      <c r="M16" s="59">
        <v>0</v>
      </c>
      <c r="N16" s="60">
        <f t="shared" si="0"/>
        <v>5304.0562499999996</v>
      </c>
    </row>
    <row r="17" spans="1:14" x14ac:dyDescent="0.3">
      <c r="A17" s="57" t="s">
        <v>37</v>
      </c>
      <c r="B17" s="15"/>
      <c r="C17" s="62">
        <f>SUM(C5:C16)</f>
        <v>6415.5872031111694</v>
      </c>
      <c r="D17" s="155">
        <f>E17/C17</f>
        <v>0.91399999999999992</v>
      </c>
      <c r="E17" s="62">
        <f>SUM(E5:E16)</f>
        <v>5863.8467036436086</v>
      </c>
      <c r="F17" s="62">
        <f t="shared" ref="F17:M17" si="1">SUM(F5:F16)</f>
        <v>5863.8467036436086</v>
      </c>
      <c r="G17" s="62">
        <f t="shared" si="1"/>
        <v>5018.1535313844088</v>
      </c>
      <c r="H17" s="62">
        <f t="shared" si="1"/>
        <v>4074.5558649262844</v>
      </c>
      <c r="I17" s="62">
        <f t="shared" si="1"/>
        <v>3173.1798865369888</v>
      </c>
      <c r="J17" s="62">
        <f t="shared" si="1"/>
        <v>2308.6826540000002</v>
      </c>
      <c r="K17" s="62">
        <f t="shared" si="1"/>
        <v>2308.6826540000002</v>
      </c>
      <c r="L17" s="62">
        <f t="shared" si="1"/>
        <v>1154.3413270000001</v>
      </c>
      <c r="M17" s="67">
        <f t="shared" si="1"/>
        <v>0</v>
      </c>
      <c r="N17" s="68">
        <f>SUM(N5:N16)</f>
        <v>29765.289325134901</v>
      </c>
    </row>
    <row r="18" spans="1:14" x14ac:dyDescent="0.3">
      <c r="A18" s="57" t="s">
        <v>38</v>
      </c>
      <c r="B18" s="58"/>
      <c r="C18" s="63"/>
      <c r="D18" s="63"/>
      <c r="E18" s="64">
        <v>0</v>
      </c>
      <c r="F18" s="27">
        <f>$F17-F17</f>
        <v>0</v>
      </c>
      <c r="G18" s="27">
        <f t="shared" ref="G18:M18" si="2">$F17-G17</f>
        <v>845.69317225919986</v>
      </c>
      <c r="H18" s="27">
        <f t="shared" si="2"/>
        <v>1789.2908387173243</v>
      </c>
      <c r="I18" s="27">
        <f t="shared" si="2"/>
        <v>2690.6668171066199</v>
      </c>
      <c r="J18" s="27">
        <f t="shared" si="2"/>
        <v>3555.1640496436085</v>
      </c>
      <c r="K18" s="27">
        <f t="shared" si="2"/>
        <v>3555.1640496436085</v>
      </c>
      <c r="L18" s="27">
        <f t="shared" si="2"/>
        <v>4709.5053766436085</v>
      </c>
      <c r="M18" s="27">
        <f t="shared" si="2"/>
        <v>5863.8467036436086</v>
      </c>
    </row>
    <row r="19" spans="1:14" x14ac:dyDescent="0.3">
      <c r="A19" s="7" t="s">
        <v>3</v>
      </c>
      <c r="B19" s="24">
        <f>SUMPRODUCT(B5:B16,C5:C16)/C17</f>
        <v>5.0760688042270425</v>
      </c>
    </row>
    <row r="21" spans="1:14" x14ac:dyDescent="0.3">
      <c r="A21" s="210" t="s">
        <v>5</v>
      </c>
      <c r="B21" s="211"/>
      <c r="C21" s="211"/>
      <c r="D21" s="211"/>
      <c r="E21" s="211"/>
    </row>
    <row r="22" spans="1:14" ht="27.75" customHeight="1" x14ac:dyDescent="0.3">
      <c r="A22" s="212" t="s">
        <v>82</v>
      </c>
      <c r="B22" s="212"/>
      <c r="C22" s="212"/>
      <c r="D22" s="212"/>
      <c r="E22" s="212"/>
    </row>
  </sheetData>
  <mergeCells count="8">
    <mergeCell ref="N3:N4"/>
    <mergeCell ref="A21:E21"/>
    <mergeCell ref="A22:E22"/>
    <mergeCell ref="A3:A4"/>
    <mergeCell ref="B3:B4"/>
    <mergeCell ref="C3:C4"/>
    <mergeCell ref="E3:M3"/>
    <mergeCell ref="D3:D4"/>
  </mergeCells>
  <pageMargins left="0.7" right="0.7" top="0.75" bottom="0.75" header="0.3" footer="0.3"/>
  <pageSetup orientation="portrait" r:id="rId1"/>
  <ignoredErrors>
    <ignoredError sqref="N5:N6"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021F2-64C5-40B0-82D5-D6B0F84D48DA}">
  <dimension ref="A1:O38"/>
  <sheetViews>
    <sheetView topLeftCell="A7" workbookViewId="0">
      <selection activeCell="E28" sqref="E28"/>
    </sheetView>
  </sheetViews>
  <sheetFormatPr defaultRowHeight="15.75" x14ac:dyDescent="0.3"/>
  <cols>
    <col min="1" max="1" width="36" bestFit="1" customWidth="1"/>
    <col min="2" max="15" width="8.77734375" customWidth="1"/>
  </cols>
  <sheetData>
    <row r="1" spans="1:15" x14ac:dyDescent="0.3">
      <c r="A1" s="37" t="s">
        <v>23</v>
      </c>
      <c r="B1" s="38"/>
      <c r="C1" s="38"/>
      <c r="D1" s="38"/>
      <c r="E1" s="38"/>
      <c r="F1" s="38"/>
      <c r="G1" s="38"/>
      <c r="H1" s="38"/>
      <c r="I1" s="38"/>
      <c r="J1" s="38"/>
      <c r="K1" s="38"/>
      <c r="L1" s="38"/>
      <c r="M1" s="38"/>
      <c r="N1" s="38"/>
      <c r="O1" s="39"/>
    </row>
    <row r="3" spans="1:15" x14ac:dyDescent="0.3">
      <c r="B3" s="32" t="s">
        <v>21</v>
      </c>
    </row>
    <row r="4" spans="1:15" x14ac:dyDescent="0.3">
      <c r="A4" s="31" t="s">
        <v>24</v>
      </c>
      <c r="B4" s="30">
        <v>36900000</v>
      </c>
    </row>
    <row r="5" spans="1:15" x14ac:dyDescent="0.3">
      <c r="A5" s="31" t="s">
        <v>25</v>
      </c>
      <c r="B5" s="30">
        <v>8989294</v>
      </c>
    </row>
    <row r="6" spans="1:15" x14ac:dyDescent="0.3">
      <c r="A6" s="31" t="s">
        <v>22</v>
      </c>
      <c r="B6" s="30">
        <f>B4-B5</f>
        <v>27910706</v>
      </c>
    </row>
    <row r="8" spans="1:15" x14ac:dyDescent="0.3">
      <c r="A8" s="37" t="s">
        <v>47</v>
      </c>
      <c r="B8" s="38"/>
      <c r="C8" s="38"/>
      <c r="D8" s="38"/>
      <c r="E8" s="38"/>
      <c r="F8" s="38"/>
      <c r="G8" s="38"/>
      <c r="H8" s="38"/>
      <c r="I8" s="38"/>
      <c r="J8" s="38"/>
      <c r="K8" s="38"/>
      <c r="L8" s="38"/>
      <c r="M8" s="38"/>
      <c r="N8" s="38"/>
      <c r="O8" s="39"/>
    </row>
    <row r="10" spans="1:15" x14ac:dyDescent="0.3">
      <c r="A10" s="35"/>
      <c r="B10" s="40">
        <v>2017</v>
      </c>
      <c r="C10" s="41">
        <v>2018</v>
      </c>
      <c r="D10" s="41">
        <v>2019</v>
      </c>
      <c r="E10" s="41">
        <v>2020</v>
      </c>
      <c r="F10" s="41">
        <v>2021</v>
      </c>
      <c r="G10" s="41">
        <v>2022</v>
      </c>
      <c r="H10" s="41">
        <v>2023</v>
      </c>
      <c r="I10" s="41">
        <v>2024</v>
      </c>
      <c r="J10" s="41">
        <v>2025</v>
      </c>
      <c r="K10" s="41">
        <v>2026</v>
      </c>
      <c r="L10" s="41">
        <v>2027</v>
      </c>
      <c r="M10" s="41">
        <v>2028</v>
      </c>
      <c r="N10" s="41">
        <v>2029</v>
      </c>
      <c r="O10" s="41">
        <v>2030</v>
      </c>
    </row>
    <row r="11" spans="1:15" x14ac:dyDescent="0.3">
      <c r="A11" s="31" t="s">
        <v>49</v>
      </c>
      <c r="B11" s="42"/>
      <c r="C11" s="33">
        <v>7.3999999999999996E-2</v>
      </c>
      <c r="D11" s="33">
        <v>8.2000000000000003E-2</v>
      </c>
      <c r="E11" s="33">
        <v>0.09</v>
      </c>
      <c r="F11" s="33">
        <v>9.8000000000000004E-2</v>
      </c>
      <c r="G11" s="33">
        <v>0.106</v>
      </c>
      <c r="H11" s="33">
        <v>0.114</v>
      </c>
      <c r="I11" s="33">
        <v>0.122</v>
      </c>
      <c r="J11" s="33">
        <v>0.13</v>
      </c>
      <c r="K11" s="33">
        <v>0.13600000000000001</v>
      </c>
      <c r="L11" s="33">
        <v>0.14199999999999999</v>
      </c>
      <c r="M11" s="33">
        <v>0.14799999999999999</v>
      </c>
      <c r="N11" s="33">
        <v>0.154</v>
      </c>
      <c r="O11" s="33">
        <v>0.16</v>
      </c>
    </row>
    <row r="12" spans="1:15" x14ac:dyDescent="0.3">
      <c r="A12" s="35" t="s">
        <v>50</v>
      </c>
      <c r="B12" s="43"/>
      <c r="C12" s="36">
        <f>C11*$B$6</f>
        <v>2065392.2439999999</v>
      </c>
      <c r="D12" s="36">
        <f>D11*$B$6</f>
        <v>2288677.892</v>
      </c>
      <c r="E12" s="36">
        <f>E11*$B$6-1</f>
        <v>2511962.54</v>
      </c>
      <c r="F12" s="36">
        <f t="shared" ref="F12:O12" si="0">F11*$B$6</f>
        <v>2735249.1880000001</v>
      </c>
      <c r="G12" s="36">
        <f t="shared" si="0"/>
        <v>2958534.8360000001</v>
      </c>
      <c r="H12" s="36">
        <f t="shared" si="0"/>
        <v>3181820.4840000002</v>
      </c>
      <c r="I12" s="36">
        <f t="shared" si="0"/>
        <v>3405106.1319999998</v>
      </c>
      <c r="J12" s="36">
        <f t="shared" si="0"/>
        <v>3628391.7800000003</v>
      </c>
      <c r="K12" s="36">
        <f t="shared" si="0"/>
        <v>3795856.0160000003</v>
      </c>
      <c r="L12" s="36">
        <f t="shared" si="0"/>
        <v>3963320.2519999999</v>
      </c>
      <c r="M12" s="36">
        <f t="shared" si="0"/>
        <v>4130784.4879999999</v>
      </c>
      <c r="N12" s="36">
        <f t="shared" si="0"/>
        <v>4298248.7240000004</v>
      </c>
      <c r="O12" s="36">
        <f t="shared" si="0"/>
        <v>4465712.96</v>
      </c>
    </row>
    <row r="13" spans="1:15" x14ac:dyDescent="0.3">
      <c r="A13" s="31" t="s">
        <v>51</v>
      </c>
      <c r="B13" s="42"/>
      <c r="C13" s="55">
        <f>C14/$B$6</f>
        <v>7.0831816293002406E-2</v>
      </c>
      <c r="D13" s="55">
        <f>D14/$B$6</f>
        <v>7.7360278883665645E-2</v>
      </c>
      <c r="E13" s="55">
        <f>E14/$B$6</f>
        <v>8.3523218653086026E-2</v>
      </c>
      <c r="F13" s="55">
        <f>F14/$B$6</f>
        <v>9.1095008488857293E-2</v>
      </c>
      <c r="G13" s="54"/>
      <c r="H13" s="54"/>
      <c r="I13" s="54"/>
      <c r="J13" s="54"/>
      <c r="K13" s="54"/>
      <c r="L13" s="54"/>
      <c r="M13" s="54"/>
      <c r="N13" s="54"/>
      <c r="O13" s="54"/>
    </row>
    <row r="14" spans="1:15" x14ac:dyDescent="0.3">
      <c r="A14" s="35" t="s">
        <v>52</v>
      </c>
      <c r="B14" s="43"/>
      <c r="C14" s="36">
        <v>1976966</v>
      </c>
      <c r="D14" s="36">
        <v>2159180</v>
      </c>
      <c r="E14" s="36">
        <v>2331192</v>
      </c>
      <c r="F14" s="36">
        <v>2542526</v>
      </c>
      <c r="G14" s="54"/>
      <c r="H14" s="54"/>
      <c r="I14" s="54"/>
      <c r="J14" s="54"/>
      <c r="K14" s="54"/>
      <c r="L14" s="54"/>
      <c r="M14" s="54"/>
      <c r="N14" s="54"/>
      <c r="O14" s="54"/>
    </row>
    <row r="16" spans="1:15" x14ac:dyDescent="0.3">
      <c r="A16" s="37" t="s">
        <v>28</v>
      </c>
      <c r="B16" s="38"/>
      <c r="C16" s="38"/>
      <c r="D16" s="38"/>
      <c r="E16" s="38"/>
      <c r="F16" s="38"/>
      <c r="G16" s="38"/>
      <c r="H16" s="38"/>
      <c r="I16" s="38"/>
      <c r="J16" s="38"/>
      <c r="K16" s="38"/>
      <c r="L16" s="38"/>
      <c r="M16" s="38"/>
      <c r="N16" s="38"/>
      <c r="O16" s="39"/>
    </row>
    <row r="18" spans="1:15" x14ac:dyDescent="0.3">
      <c r="A18" s="35"/>
      <c r="B18" s="40">
        <v>2017</v>
      </c>
      <c r="C18" s="41">
        <v>2018</v>
      </c>
      <c r="D18" s="41">
        <v>2019</v>
      </c>
      <c r="E18" s="41">
        <v>2020</v>
      </c>
      <c r="F18" s="41">
        <v>2021</v>
      </c>
      <c r="G18" s="41">
        <v>2022</v>
      </c>
      <c r="H18" s="41">
        <v>2023</v>
      </c>
      <c r="I18" s="41">
        <v>2024</v>
      </c>
      <c r="J18" s="41">
        <v>2025</v>
      </c>
      <c r="K18" s="41">
        <v>2026</v>
      </c>
      <c r="L18" s="41">
        <v>2027</v>
      </c>
      <c r="M18" s="41">
        <v>2028</v>
      </c>
      <c r="N18" s="41">
        <v>2029</v>
      </c>
      <c r="O18" s="41">
        <v>2030</v>
      </c>
    </row>
    <row r="19" spans="1:15" x14ac:dyDescent="0.3">
      <c r="A19" s="44" t="s">
        <v>54</v>
      </c>
      <c r="B19" s="45"/>
      <c r="C19" s="36">
        <f>C12-B26</f>
        <v>223285.64799999981</v>
      </c>
      <c r="D19" s="36">
        <f>D12-C12</f>
        <v>223285.64800000004</v>
      </c>
      <c r="E19" s="36">
        <f>E12-D12+1</f>
        <v>223285.64800000004</v>
      </c>
      <c r="F19" s="36">
        <f>F12-E12-1</f>
        <v>223285.64800000004</v>
      </c>
      <c r="G19" s="36">
        <f t="shared" ref="G19:O19" si="1">G12-F12</f>
        <v>223285.64800000004</v>
      </c>
      <c r="H19" s="36">
        <f t="shared" si="1"/>
        <v>223285.64800000004</v>
      </c>
      <c r="I19" s="36">
        <f t="shared" si="1"/>
        <v>223285.64799999958</v>
      </c>
      <c r="J19" s="36">
        <f t="shared" si="1"/>
        <v>223285.64800000051</v>
      </c>
      <c r="K19" s="36">
        <f t="shared" si="1"/>
        <v>167464.23600000003</v>
      </c>
      <c r="L19" s="36">
        <f t="shared" si="1"/>
        <v>167464.23599999957</v>
      </c>
      <c r="M19" s="36">
        <f t="shared" si="1"/>
        <v>167464.23600000003</v>
      </c>
      <c r="N19" s="36">
        <f t="shared" si="1"/>
        <v>167464.2360000005</v>
      </c>
      <c r="O19" s="36">
        <f t="shared" si="1"/>
        <v>167464.23599999957</v>
      </c>
    </row>
    <row r="20" spans="1:15" x14ac:dyDescent="0.3">
      <c r="A20" s="44" t="s">
        <v>53</v>
      </c>
      <c r="B20" s="45"/>
      <c r="C20" s="36">
        <f>C14-B26</f>
        <v>134859.40399999986</v>
      </c>
      <c r="D20" s="36">
        <f>D14-C14</f>
        <v>182214</v>
      </c>
      <c r="E20" s="36">
        <f>E14-D14</f>
        <v>172012</v>
      </c>
      <c r="F20" s="36">
        <f>F14-E14</f>
        <v>211334</v>
      </c>
    </row>
    <row r="22" spans="1:15" x14ac:dyDescent="0.3">
      <c r="A22" s="37" t="s">
        <v>48</v>
      </c>
      <c r="B22" s="38"/>
      <c r="C22" s="38"/>
      <c r="D22" s="38"/>
      <c r="E22" s="38"/>
      <c r="F22" s="38"/>
      <c r="G22" s="38"/>
      <c r="H22" s="38"/>
      <c r="I22" s="38"/>
      <c r="J22" s="38"/>
      <c r="K22" s="38"/>
      <c r="L22" s="38"/>
      <c r="M22" s="38"/>
      <c r="N22" s="38"/>
      <c r="O22" s="39"/>
    </row>
    <row r="24" spans="1:15" x14ac:dyDescent="0.3">
      <c r="A24" s="35"/>
      <c r="B24" s="40">
        <v>2017</v>
      </c>
      <c r="C24" s="41">
        <v>2018</v>
      </c>
      <c r="D24" s="41">
        <v>2019</v>
      </c>
      <c r="E24" s="41">
        <v>2020</v>
      </c>
      <c r="F24" s="41">
        <v>2021</v>
      </c>
      <c r="G24" s="41">
        <v>2022</v>
      </c>
      <c r="H24" s="41">
        <v>2023</v>
      </c>
      <c r="I24" s="41">
        <v>2024</v>
      </c>
      <c r="J24" s="41">
        <v>2025</v>
      </c>
      <c r="K24" s="41">
        <v>2026</v>
      </c>
      <c r="L24" s="41">
        <v>2027</v>
      </c>
      <c r="M24" s="41">
        <v>2028</v>
      </c>
      <c r="N24" s="41">
        <v>2029</v>
      </c>
      <c r="O24" s="41">
        <v>2030</v>
      </c>
    </row>
    <row r="25" spans="1:15" x14ac:dyDescent="0.3">
      <c r="A25" s="31" t="s">
        <v>26</v>
      </c>
      <c r="B25" s="34">
        <v>6.6000000000000003E-2</v>
      </c>
      <c r="C25" s="33">
        <v>5.8000000000000003E-2</v>
      </c>
      <c r="D25" s="33">
        <v>5.1999999999999998E-2</v>
      </c>
      <c r="E25" s="33">
        <v>4.4999999999999998E-2</v>
      </c>
      <c r="F25" s="33">
        <v>0.04</v>
      </c>
      <c r="G25" s="33">
        <v>3.5000000000000003E-2</v>
      </c>
      <c r="H25" s="33">
        <v>3.1E-2</v>
      </c>
      <c r="I25" s="33">
        <v>2.8000000000000001E-2</v>
      </c>
      <c r="J25" s="33">
        <v>2.5000000000000001E-2</v>
      </c>
      <c r="K25" s="33">
        <v>2.3E-2</v>
      </c>
      <c r="L25" s="33">
        <v>2.1000000000000001E-2</v>
      </c>
      <c r="M25" s="33">
        <v>1.7999999999999999E-2</v>
      </c>
      <c r="N25" s="33">
        <v>1.7000000000000001E-2</v>
      </c>
      <c r="O25" s="33">
        <v>1.4999999999999999E-2</v>
      </c>
    </row>
    <row r="26" spans="1:15" x14ac:dyDescent="0.3">
      <c r="A26" s="35" t="s">
        <v>27</v>
      </c>
      <c r="B26" s="36">
        <f>B25*$B$6</f>
        <v>1842106.5960000001</v>
      </c>
      <c r="C26" s="36">
        <f t="shared" ref="C26:O26" si="2">C25*$B$6</f>
        <v>1618820.9480000001</v>
      </c>
      <c r="D26" s="36">
        <f t="shared" si="2"/>
        <v>1451356.7119999998</v>
      </c>
      <c r="E26" s="36">
        <f t="shared" si="2"/>
        <v>1255981.77</v>
      </c>
      <c r="F26" s="36">
        <f t="shared" si="2"/>
        <v>1116428.24</v>
      </c>
      <c r="G26" s="122">
        <f t="shared" si="2"/>
        <v>976874.71000000008</v>
      </c>
      <c r="H26" s="122">
        <f t="shared" si="2"/>
        <v>865231.88599999994</v>
      </c>
      <c r="I26" s="122">
        <f t="shared" si="2"/>
        <v>781499.76800000004</v>
      </c>
      <c r="J26" s="122">
        <f t="shared" si="2"/>
        <v>697767.65</v>
      </c>
      <c r="K26" s="122">
        <f t="shared" si="2"/>
        <v>641946.23800000001</v>
      </c>
      <c r="L26" s="122">
        <f t="shared" si="2"/>
        <v>586124.826</v>
      </c>
      <c r="M26" s="122">
        <f t="shared" si="2"/>
        <v>502392.70799999998</v>
      </c>
      <c r="N26" s="122">
        <f t="shared" si="2"/>
        <v>474482.00200000004</v>
      </c>
      <c r="O26" s="122">
        <f t="shared" si="2"/>
        <v>418660.58999999997</v>
      </c>
    </row>
    <row r="27" spans="1:15" x14ac:dyDescent="0.3">
      <c r="A27" s="35" t="s">
        <v>329</v>
      </c>
      <c r="B27" s="45"/>
      <c r="C27" s="36">
        <f t="shared" ref="C27:O27" si="3">$B$26-C26</f>
        <v>223285.64800000004</v>
      </c>
      <c r="D27" s="36">
        <f t="shared" si="3"/>
        <v>390749.88400000031</v>
      </c>
      <c r="E27" s="36">
        <f t="shared" si="3"/>
        <v>586124.82600000012</v>
      </c>
      <c r="F27" s="36">
        <f t="shared" si="3"/>
        <v>725678.35600000015</v>
      </c>
      <c r="G27" s="122">
        <f t="shared" si="3"/>
        <v>865231.88600000006</v>
      </c>
      <c r="H27" s="122">
        <f t="shared" si="3"/>
        <v>976874.7100000002</v>
      </c>
      <c r="I27" s="122">
        <f t="shared" si="3"/>
        <v>1060606.8280000002</v>
      </c>
      <c r="J27" s="122">
        <f t="shared" si="3"/>
        <v>1144338.946</v>
      </c>
      <c r="K27" s="122">
        <f t="shared" si="3"/>
        <v>1200160.358</v>
      </c>
      <c r="L27" s="122">
        <f t="shared" si="3"/>
        <v>1255981.77</v>
      </c>
      <c r="M27" s="122">
        <f t="shared" si="3"/>
        <v>1339713.8880000003</v>
      </c>
      <c r="N27" s="122">
        <f t="shared" si="3"/>
        <v>1367624.594</v>
      </c>
      <c r="O27" s="122">
        <f t="shared" si="3"/>
        <v>1423446.0060000001</v>
      </c>
    </row>
    <row r="29" spans="1:15" x14ac:dyDescent="0.3">
      <c r="A29" s="37" t="s">
        <v>35</v>
      </c>
      <c r="B29" s="38"/>
      <c r="C29" s="38"/>
      <c r="D29" s="38"/>
      <c r="E29" s="38"/>
      <c r="F29" s="38"/>
      <c r="G29" s="38"/>
      <c r="H29" s="38"/>
      <c r="I29" s="38"/>
      <c r="J29" s="38"/>
      <c r="K29" s="38"/>
      <c r="L29" s="38"/>
      <c r="M29" s="38"/>
      <c r="N29" s="38"/>
      <c r="O29" s="39"/>
    </row>
    <row r="31" spans="1:15" x14ac:dyDescent="0.3">
      <c r="A31" s="35"/>
      <c r="B31" s="40">
        <v>2017</v>
      </c>
      <c r="C31" s="41">
        <v>2018</v>
      </c>
      <c r="D31" s="41">
        <v>2019</v>
      </c>
      <c r="E31" s="41">
        <v>2020</v>
      </c>
      <c r="F31" s="41">
        <v>2021</v>
      </c>
      <c r="G31" s="41">
        <v>2022</v>
      </c>
      <c r="H31" s="41">
        <v>2023</v>
      </c>
      <c r="I31" s="41">
        <v>2024</v>
      </c>
      <c r="J31" s="41">
        <v>2025</v>
      </c>
      <c r="K31" s="41">
        <v>2026</v>
      </c>
      <c r="L31" s="41">
        <v>2027</v>
      </c>
      <c r="M31" s="41">
        <v>2028</v>
      </c>
      <c r="N31" s="41">
        <v>2029</v>
      </c>
      <c r="O31" s="41">
        <v>2030</v>
      </c>
    </row>
    <row r="32" spans="1:15" x14ac:dyDescent="0.3">
      <c r="A32" s="44" t="s">
        <v>55</v>
      </c>
      <c r="B32" s="45"/>
      <c r="C32" s="36">
        <f t="shared" ref="C32:O32" si="4">C19*0.1</f>
        <v>22328.564799999982</v>
      </c>
      <c r="D32" s="36">
        <f t="shared" si="4"/>
        <v>22328.564800000007</v>
      </c>
      <c r="E32" s="36">
        <f t="shared" si="4"/>
        <v>22328.564800000007</v>
      </c>
      <c r="F32" s="36">
        <f t="shared" si="4"/>
        <v>22328.564800000007</v>
      </c>
      <c r="G32" s="36">
        <f t="shared" si="4"/>
        <v>22328.564800000007</v>
      </c>
      <c r="H32" s="36">
        <f t="shared" si="4"/>
        <v>22328.564800000007</v>
      </c>
      <c r="I32" s="36">
        <f t="shared" si="4"/>
        <v>22328.56479999996</v>
      </c>
      <c r="J32" s="36">
        <f t="shared" si="4"/>
        <v>22328.564800000051</v>
      </c>
      <c r="K32" s="36">
        <f t="shared" si="4"/>
        <v>16746.423600000006</v>
      </c>
      <c r="L32" s="36">
        <f t="shared" si="4"/>
        <v>16746.423599999958</v>
      </c>
      <c r="M32" s="36">
        <f t="shared" si="4"/>
        <v>16746.423600000006</v>
      </c>
      <c r="N32" s="36">
        <f t="shared" si="4"/>
        <v>16746.423600000049</v>
      </c>
      <c r="O32" s="36">
        <f t="shared" si="4"/>
        <v>16746.423599999958</v>
      </c>
    </row>
    <row r="33" spans="1:6" x14ac:dyDescent="0.3">
      <c r="A33" s="44" t="s">
        <v>56</v>
      </c>
      <c r="B33" s="45"/>
      <c r="C33" s="36">
        <f>C20*0.1</f>
        <v>13485.940399999987</v>
      </c>
      <c r="D33" s="36">
        <f>D20*0.1</f>
        <v>18221.400000000001</v>
      </c>
      <c r="E33" s="36">
        <f>E20*0.1</f>
        <v>17201.2</v>
      </c>
      <c r="F33" s="36">
        <f>F20*0.1</f>
        <v>21133.4</v>
      </c>
    </row>
    <row r="34" spans="1:6" x14ac:dyDescent="0.3">
      <c r="A34" s="44" t="s">
        <v>148</v>
      </c>
      <c r="B34" s="45"/>
      <c r="C34" s="36">
        <f>C33*1000/29.31</f>
        <v>460113.96792903403</v>
      </c>
      <c r="D34" s="36">
        <f>D33*1000/29.31</f>
        <v>621678.6079836234</v>
      </c>
      <c r="E34" s="36">
        <f>E33*1000/29.31</f>
        <v>586871.37495735241</v>
      </c>
      <c r="F34" s="36">
        <f>F33*1000/29.31</f>
        <v>721030.3650631184</v>
      </c>
    </row>
    <row r="38" spans="1:6" x14ac:dyDescent="0.3">
      <c r="C38" s="89"/>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242D0-EC18-4FCA-B3CB-9CE7B81BEF6C}">
  <dimension ref="A1:A2"/>
  <sheetViews>
    <sheetView workbookViewId="0">
      <selection activeCell="A10" sqref="A10"/>
    </sheetView>
  </sheetViews>
  <sheetFormatPr defaultRowHeight="13.5" x14ac:dyDescent="0.25"/>
  <cols>
    <col min="1" max="1" width="147.33203125" style="123" bestFit="1" customWidth="1"/>
    <col min="2" max="16384" width="8.88671875" style="123"/>
  </cols>
  <sheetData>
    <row r="1" spans="1:1" x14ac:dyDescent="0.25">
      <c r="A1" s="142" t="s">
        <v>59</v>
      </c>
    </row>
    <row r="2" spans="1:1" x14ac:dyDescent="0.25">
      <c r="A2" s="142" t="s">
        <v>343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6F500-DABE-45FC-B4D0-A7DFE6FA40DF}">
  <dimension ref="A1:G8"/>
  <sheetViews>
    <sheetView workbookViewId="0">
      <selection activeCell="I26" sqref="I26"/>
    </sheetView>
  </sheetViews>
  <sheetFormatPr defaultRowHeight="15.75" x14ac:dyDescent="0.3"/>
  <cols>
    <col min="1" max="1" width="10.6640625" bestFit="1" customWidth="1"/>
    <col min="2" max="2" width="12" bestFit="1" customWidth="1"/>
    <col min="3" max="3" width="10.6640625" bestFit="1" customWidth="1"/>
    <col min="7" max="7" width="9.44140625" bestFit="1" customWidth="1"/>
  </cols>
  <sheetData>
    <row r="1" spans="1:7" x14ac:dyDescent="0.3">
      <c r="A1" s="22" t="s">
        <v>344</v>
      </c>
    </row>
    <row r="2" spans="1:7" x14ac:dyDescent="0.3">
      <c r="A2" s="22"/>
    </row>
    <row r="3" spans="1:7" x14ac:dyDescent="0.3">
      <c r="A3" s="46" t="s">
        <v>74</v>
      </c>
      <c r="B3" s="90" t="s">
        <v>196</v>
      </c>
      <c r="C3" s="46" t="s">
        <v>199</v>
      </c>
    </row>
    <row r="4" spans="1:7" x14ac:dyDescent="0.3">
      <c r="A4" s="86" t="s">
        <v>197</v>
      </c>
      <c r="B4" s="91">
        <f>'Income Qualified'!C50</f>
        <v>428887.8688493229</v>
      </c>
      <c r="C4" s="124">
        <f>B4*29.31/1000</f>
        <v>12570.703435973654</v>
      </c>
    </row>
    <row r="5" spans="1:7" x14ac:dyDescent="0.3">
      <c r="A5" s="86" t="s">
        <v>198</v>
      </c>
      <c r="B5" s="92">
        <f>'Reference Values'!C34-'Gas Conversion Notes'!B4</f>
        <v>31226.09907971113</v>
      </c>
      <c r="C5" s="125">
        <f>B5*29.31/1000</f>
        <v>915.23696402633323</v>
      </c>
    </row>
    <row r="6" spans="1:7" x14ac:dyDescent="0.3">
      <c r="A6" s="93" t="s">
        <v>200</v>
      </c>
      <c r="B6" s="94">
        <f>SUM(B4:B5)</f>
        <v>460113.96792903403</v>
      </c>
      <c r="C6" s="95">
        <f>SUM(C4:C5)</f>
        <v>13485.940399999987</v>
      </c>
    </row>
    <row r="7" spans="1:7" x14ac:dyDescent="0.3">
      <c r="A7" s="96" t="s">
        <v>201</v>
      </c>
      <c r="B7" s="97">
        <f>'Reference Values'!C34</f>
        <v>460113.96792903403</v>
      </c>
      <c r="C7" s="98">
        <f>'Reference Values'!C33</f>
        <v>13485.940399999987</v>
      </c>
    </row>
    <row r="8" spans="1:7" x14ac:dyDescent="0.3">
      <c r="A8" s="86" t="s">
        <v>202</v>
      </c>
      <c r="B8" s="99">
        <f>B6/B7</f>
        <v>1</v>
      </c>
      <c r="C8" s="99">
        <f>C6/C7</f>
        <v>1</v>
      </c>
      <c r="G8" s="1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16092-523A-4676-9E20-01EAC02D412B}">
  <sheetPr>
    <tabColor theme="6"/>
  </sheetPr>
  <dimension ref="A1"/>
  <sheetViews>
    <sheetView workbookViewId="0"/>
  </sheetViews>
  <sheetFormatPr defaultRowHeight="15.75"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0"/>
  <sheetViews>
    <sheetView workbookViewId="0">
      <pane xSplit="3" ySplit="4" topLeftCell="D5" activePane="bottomRight" state="frozen"/>
      <selection pane="topRight" activeCell="D1" sqref="D1"/>
      <selection pane="bottomLeft" activeCell="A5" sqref="A5"/>
      <selection pane="bottomRight" activeCell="E16" sqref="E5:E16"/>
    </sheetView>
  </sheetViews>
  <sheetFormatPr defaultRowHeight="15.75" x14ac:dyDescent="0.3"/>
  <cols>
    <col min="1" max="1" width="28.44140625" bestFit="1" customWidth="1"/>
    <col min="3" max="3" width="12.44140625" bestFit="1" customWidth="1"/>
    <col min="4" max="4" width="12.44140625" style="162" customWidth="1"/>
    <col min="5" max="30" width="10.77734375" customWidth="1"/>
    <col min="31" max="31" width="13.5546875" bestFit="1" customWidth="1"/>
  </cols>
  <sheetData>
    <row r="1" spans="1:31" x14ac:dyDescent="0.3">
      <c r="A1" s="22" t="s">
        <v>149</v>
      </c>
    </row>
    <row r="3" spans="1:31" x14ac:dyDescent="0.3">
      <c r="A3" s="200" t="s">
        <v>74</v>
      </c>
      <c r="B3" s="202" t="s">
        <v>73</v>
      </c>
      <c r="C3" s="202" t="s">
        <v>60</v>
      </c>
      <c r="D3" s="202" t="s">
        <v>346</v>
      </c>
      <c r="E3" s="204" t="s">
        <v>72</v>
      </c>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198" t="s">
        <v>1</v>
      </c>
    </row>
    <row r="4" spans="1:31" x14ac:dyDescent="0.3">
      <c r="A4" s="201"/>
      <c r="B4" s="203"/>
      <c r="C4" s="203"/>
      <c r="D4" s="206"/>
      <c r="E4" s="1">
        <v>2018</v>
      </c>
      <c r="F4" s="1">
        <v>2019</v>
      </c>
      <c r="G4" s="1">
        <v>2020</v>
      </c>
      <c r="H4" s="1">
        <v>2021</v>
      </c>
      <c r="I4" s="1">
        <v>2022</v>
      </c>
      <c r="J4" s="1">
        <v>2023</v>
      </c>
      <c r="K4" s="1">
        <v>2024</v>
      </c>
      <c r="L4" s="1">
        <v>2025</v>
      </c>
      <c r="M4" s="1">
        <v>2026</v>
      </c>
      <c r="N4" s="1">
        <v>2027</v>
      </c>
      <c r="O4" s="1">
        <v>2028</v>
      </c>
      <c r="P4" s="1">
        <v>2029</v>
      </c>
      <c r="Q4" s="1">
        <v>2030</v>
      </c>
      <c r="R4" s="1">
        <v>2031</v>
      </c>
      <c r="S4" s="1">
        <v>2032</v>
      </c>
      <c r="T4" s="1">
        <v>2033</v>
      </c>
      <c r="U4" s="1">
        <v>2034</v>
      </c>
      <c r="V4" s="1">
        <v>2035</v>
      </c>
      <c r="W4" s="1">
        <v>2036</v>
      </c>
      <c r="X4" s="1">
        <v>2037</v>
      </c>
      <c r="Y4" s="1">
        <v>2038</v>
      </c>
      <c r="Z4" s="1">
        <v>2039</v>
      </c>
      <c r="AA4" s="1">
        <v>2040</v>
      </c>
      <c r="AB4" s="1">
        <v>2041</v>
      </c>
      <c r="AC4" s="1">
        <v>2042</v>
      </c>
      <c r="AD4" s="1">
        <v>2043</v>
      </c>
      <c r="AE4" s="199"/>
    </row>
    <row r="5" spans="1:31" x14ac:dyDescent="0.3">
      <c r="A5" s="8" t="s">
        <v>210</v>
      </c>
      <c r="B5" s="143">
        <f>'Retail Products'!B39</f>
        <v>10.288747068667314</v>
      </c>
      <c r="C5" s="25">
        <f>'Retail Products'!C37</f>
        <v>148825.1299133336</v>
      </c>
      <c r="D5" s="151">
        <f>E5/C5</f>
        <v>0.71265054796086158</v>
      </c>
      <c r="E5" s="25">
        <f>'Retail Products'!E37</f>
        <v>106060.3103830836</v>
      </c>
      <c r="F5" s="25">
        <f>'Retail Products'!F37</f>
        <v>106060.3103830836</v>
      </c>
      <c r="G5" s="25">
        <f>'Retail Products'!G37</f>
        <v>105892.7272332836</v>
      </c>
      <c r="H5" s="25">
        <f>'Retail Products'!H37</f>
        <v>55309.418477500294</v>
      </c>
      <c r="I5" s="25">
        <f>'Retail Products'!I37</f>
        <v>55309.418477500294</v>
      </c>
      <c r="J5" s="25">
        <f>'Retail Products'!J37</f>
        <v>55309.418477500294</v>
      </c>
      <c r="K5" s="25">
        <f>'Retail Products'!K37</f>
        <v>55309.418477500294</v>
      </c>
      <c r="L5" s="25">
        <f>'Retail Products'!L37</f>
        <v>52659.525117500263</v>
      </c>
      <c r="M5" s="25">
        <f>'Retail Products'!M37</f>
        <v>52659.525117500263</v>
      </c>
      <c r="N5" s="25">
        <f>'Retail Products'!N37</f>
        <v>52659.525117500263</v>
      </c>
      <c r="O5" s="25">
        <f>'Retail Products'!O37</f>
        <v>8656.8772485833342</v>
      </c>
      <c r="P5" s="25">
        <f>'Retail Products'!P37</f>
        <v>8656.8772485833342</v>
      </c>
      <c r="Q5" s="25">
        <f>'Retail Products'!Q37</f>
        <v>8656.8772485833342</v>
      </c>
      <c r="R5" s="25">
        <f>'Retail Products'!R37</f>
        <v>6925.5017988666677</v>
      </c>
      <c r="S5" s="25">
        <f>'Retail Products'!S37</f>
        <v>0</v>
      </c>
      <c r="T5" s="25">
        <f>'Retail Products'!T37</f>
        <v>0</v>
      </c>
      <c r="U5" s="25">
        <f>'Retail Products'!U37</f>
        <v>0</v>
      </c>
      <c r="V5" s="25">
        <f>'Retail Products'!V37</f>
        <v>0</v>
      </c>
      <c r="W5" s="25">
        <f>'Retail Products'!W37</f>
        <v>0</v>
      </c>
      <c r="X5" s="25">
        <f>'Retail Products'!X37</f>
        <v>0</v>
      </c>
      <c r="Y5" s="25">
        <f>'Retail Products'!Y37</f>
        <v>0</v>
      </c>
      <c r="Z5" s="25">
        <f>'Retail Products'!Z37</f>
        <v>0</v>
      </c>
      <c r="AA5" s="25">
        <f>'Retail Products'!AA37</f>
        <v>0</v>
      </c>
      <c r="AB5" s="25">
        <f>'Retail Products'!AB37</f>
        <v>0</v>
      </c>
      <c r="AC5" s="25">
        <f>'Retail Products'!AC37</f>
        <v>0</v>
      </c>
      <c r="AD5" s="25">
        <f>'Retail Products'!AD37</f>
        <v>0</v>
      </c>
      <c r="AE5" s="25">
        <f t="shared" ref="AE5:AE20" si="0">SUM(E5:AD5)</f>
        <v>730125.73080656945</v>
      </c>
    </row>
    <row r="6" spans="1:31" x14ac:dyDescent="0.3">
      <c r="A6" s="8" t="s">
        <v>211</v>
      </c>
      <c r="B6" s="143">
        <f>'Income Qualified'!B12</f>
        <v>15.02332533744913</v>
      </c>
      <c r="C6" s="100">
        <f>'Income Qualified'!C10</f>
        <v>11576.075738058527</v>
      </c>
      <c r="D6" s="151">
        <f t="shared" ref="D6:D21" si="1">E6/C6</f>
        <v>1</v>
      </c>
      <c r="E6" s="100">
        <f>'Income Qualified'!E10</f>
        <v>11576.075738058527</v>
      </c>
      <c r="F6" s="100">
        <f>'Income Qualified'!F10</f>
        <v>11576.075738058527</v>
      </c>
      <c r="G6" s="100">
        <f>'Income Qualified'!G10</f>
        <v>11576.075738058527</v>
      </c>
      <c r="H6" s="100">
        <f>'Income Qualified'!H10</f>
        <v>9240.4866331586363</v>
      </c>
      <c r="I6" s="100">
        <f>'Income Qualified'!I10</f>
        <v>9240.4866331586363</v>
      </c>
      <c r="J6" s="100">
        <f>'Income Qualified'!J10</f>
        <v>9235.1747820011733</v>
      </c>
      <c r="K6" s="100">
        <f>'Income Qualified'!K10</f>
        <v>8064.4928800961261</v>
      </c>
      <c r="L6" s="100">
        <f>'Income Qualified'!L10</f>
        <v>7305.9306119649045</v>
      </c>
      <c r="M6" s="100">
        <f>'Income Qualified'!M10</f>
        <v>7305.9308457881025</v>
      </c>
      <c r="N6" s="100">
        <f>'Income Qualified'!N10</f>
        <v>7166.7442550206624</v>
      </c>
      <c r="O6" s="100">
        <f>'Income Qualified'!O10</f>
        <v>4958.3201601289684</v>
      </c>
      <c r="P6" s="100">
        <f>'Income Qualified'!P10</f>
        <v>4958.3201601289684</v>
      </c>
      <c r="Q6" s="100">
        <f>'Income Qualified'!Q10</f>
        <v>4958.3201601289684</v>
      </c>
      <c r="R6" s="100">
        <f>'Income Qualified'!R10</f>
        <v>4958.3201601289684</v>
      </c>
      <c r="S6" s="100">
        <f>'Income Qualified'!S10</f>
        <v>4958.3201601289684</v>
      </c>
      <c r="T6" s="100">
        <f>'Income Qualified'!T10</f>
        <v>4120.8316768286304</v>
      </c>
      <c r="U6" s="100">
        <f>'Income Qualified'!U10</f>
        <v>4120.8316768286304</v>
      </c>
      <c r="V6" s="100">
        <f>'Income Qualified'!V10</f>
        <v>4120.8316768286304</v>
      </c>
      <c r="W6" s="100">
        <f>'Income Qualified'!W10</f>
        <v>2854.0435293506289</v>
      </c>
      <c r="X6" s="100">
        <f>'Income Qualified'!X10</f>
        <v>2688.8739410671942</v>
      </c>
      <c r="Y6" s="100">
        <f>'Income Qualified'!Y10</f>
        <v>1382.0015748903918</v>
      </c>
      <c r="Z6" s="100">
        <f>'Income Qualified'!Z10</f>
        <v>1382.0015748903918</v>
      </c>
      <c r="AA6" s="100">
        <f>'Income Qualified'!AA10</f>
        <v>1382.0015748903918</v>
      </c>
      <c r="AB6" s="100">
        <f>'Income Qualified'!AB10</f>
        <v>1382.0015748903918</v>
      </c>
      <c r="AC6" s="100">
        <f>'Income Qualified'!AC10</f>
        <v>1382.0015748903918</v>
      </c>
      <c r="AD6" s="100">
        <f>'Income Qualified'!AD10</f>
        <v>0</v>
      </c>
      <c r="AE6" s="25">
        <f t="shared" si="0"/>
        <v>141894.49503136432</v>
      </c>
    </row>
    <row r="7" spans="1:31" x14ac:dyDescent="0.3">
      <c r="A7" s="8" t="s">
        <v>209</v>
      </c>
      <c r="B7" s="143">
        <f>'Income Qualified'!B68</f>
        <v>19.822693032707537</v>
      </c>
      <c r="C7" s="100">
        <f>'Income Qualified'!C66</f>
        <v>12570.703435973654</v>
      </c>
      <c r="D7" s="151">
        <f t="shared" si="1"/>
        <v>1.0000000018829345</v>
      </c>
      <c r="E7" s="100">
        <f>'Income Qualified'!E66</f>
        <v>12570.703459643464</v>
      </c>
      <c r="F7" s="100">
        <f>'Income Qualified'!F66</f>
        <v>12570.703459643464</v>
      </c>
      <c r="G7" s="100">
        <f>'Income Qualified'!G66</f>
        <v>12570.703459643464</v>
      </c>
      <c r="H7" s="100">
        <f>'Income Qualified'!H66</f>
        <v>12570.703459643464</v>
      </c>
      <c r="I7" s="100">
        <f>'Income Qualified'!I66</f>
        <v>12570.703459643464</v>
      </c>
      <c r="J7" s="100">
        <f>'Income Qualified'!J66</f>
        <v>12570.703459643464</v>
      </c>
      <c r="K7" s="100">
        <f>'Income Qualified'!K66</f>
        <v>7176.1358376807648</v>
      </c>
      <c r="L7" s="100">
        <f>'Income Qualified'!L66</f>
        <v>7176.1358376807648</v>
      </c>
      <c r="M7" s="100">
        <f>'Income Qualified'!M66</f>
        <v>7055.7559527223448</v>
      </c>
      <c r="N7" s="100">
        <f>'Income Qualified'!N66</f>
        <v>7055.7559527223448</v>
      </c>
      <c r="O7" s="100">
        <f>'Income Qualified'!O66</f>
        <v>5855.9937499441012</v>
      </c>
      <c r="P7" s="100">
        <f>'Income Qualified'!P66</f>
        <v>5855.9937499441012</v>
      </c>
      <c r="Q7" s="100">
        <f>'Income Qualified'!Q66</f>
        <v>5855.9937499441012</v>
      </c>
      <c r="R7" s="100">
        <f>'Income Qualified'!R66</f>
        <v>5855.9937499441012</v>
      </c>
      <c r="S7" s="100">
        <f>'Income Qualified'!S66</f>
        <v>5855.9937499441012</v>
      </c>
      <c r="T7" s="100">
        <f>'Income Qualified'!T66</f>
        <v>4410.4537694375167</v>
      </c>
      <c r="U7" s="100">
        <f>'Income Qualified'!U66</f>
        <v>4410.4537694375167</v>
      </c>
      <c r="V7" s="100">
        <f>'Income Qualified'!V66</f>
        <v>4410.4537694375167</v>
      </c>
      <c r="W7" s="100">
        <f>'Income Qualified'!W66</f>
        <v>4410.4537694375167</v>
      </c>
      <c r="X7" s="100">
        <f>'Income Qualified'!X66</f>
        <v>4410.4537694375167</v>
      </c>
      <c r="Y7" s="100">
        <f>'Income Qualified'!Y66</f>
        <v>3278.909773107217</v>
      </c>
      <c r="Z7" s="100">
        <f>'Income Qualified'!Z66</f>
        <v>3278.909773107217</v>
      </c>
      <c r="AA7" s="100">
        <f>'Income Qualified'!AA66</f>
        <v>3278.909773107217</v>
      </c>
      <c r="AB7" s="100">
        <f>'Income Qualified'!AB66</f>
        <v>3278.909773107217</v>
      </c>
      <c r="AC7" s="100">
        <f>'Income Qualified'!AC66</f>
        <v>3278.909773107217</v>
      </c>
      <c r="AD7" s="100">
        <f>'Income Qualified'!AD66</f>
        <v>0</v>
      </c>
      <c r="AE7" s="25">
        <f t="shared" si="0"/>
        <v>171614.79080111108</v>
      </c>
    </row>
    <row r="8" spans="1:31" x14ac:dyDescent="0.3">
      <c r="A8" s="8" t="s">
        <v>208</v>
      </c>
      <c r="B8" s="143">
        <f>'Public Housing'!B18</f>
        <v>12.08626322602019</v>
      </c>
      <c r="C8" s="100">
        <f>'Public Housing'!C16</f>
        <v>1675.221413562768</v>
      </c>
      <c r="D8" s="151">
        <f t="shared" si="1"/>
        <v>0.99999999999999989</v>
      </c>
      <c r="E8" s="100">
        <f>'Public Housing'!E16</f>
        <v>1675.2214135627678</v>
      </c>
      <c r="F8" s="100">
        <f>'Public Housing'!F16</f>
        <v>1675.2214135627678</v>
      </c>
      <c r="G8" s="100">
        <f>'Public Housing'!G16</f>
        <v>1675.2214135627678</v>
      </c>
      <c r="H8" s="100">
        <f>'Public Housing'!H16</f>
        <v>1152.8405698418455</v>
      </c>
      <c r="I8" s="100">
        <f>'Public Housing'!I16</f>
        <v>1152.8405698418455</v>
      </c>
      <c r="J8" s="100">
        <f>'Public Housing'!J16</f>
        <v>1152.8405698418455</v>
      </c>
      <c r="K8" s="100">
        <f>'Public Housing'!K16</f>
        <v>1152.8405698418455</v>
      </c>
      <c r="L8" s="100">
        <f>'Public Housing'!L16</f>
        <v>990.75049984184568</v>
      </c>
      <c r="M8" s="100">
        <f>'Public Housing'!M16</f>
        <v>964.6326316796418</v>
      </c>
      <c r="N8" s="100">
        <f>'Public Housing'!N16</f>
        <v>814.86406612365283</v>
      </c>
      <c r="O8" s="100">
        <f>'Public Housing'!O16</f>
        <v>359.0493063860809</v>
      </c>
      <c r="P8" s="100">
        <f>'Public Housing'!P16</f>
        <v>358.8764217619169</v>
      </c>
      <c r="Q8" s="100">
        <f>'Public Housing'!Q16</f>
        <v>358.8764217619169</v>
      </c>
      <c r="R8" s="100">
        <f>'Public Housing'!R16</f>
        <v>358.8764217619169</v>
      </c>
      <c r="S8" s="100">
        <f>'Public Housing'!S16</f>
        <v>358.8764217619169</v>
      </c>
      <c r="T8" s="100">
        <f>'Public Housing'!T16</f>
        <v>250.48317929758281</v>
      </c>
      <c r="U8" s="100">
        <f>'Public Housing'!U16</f>
        <v>250.48317929758281</v>
      </c>
      <c r="V8" s="100">
        <f>'Public Housing'!V16</f>
        <v>250.48317929758281</v>
      </c>
      <c r="W8" s="100">
        <f>'Public Housing'!W16</f>
        <v>250.48317929758281</v>
      </c>
      <c r="X8" s="100">
        <f>'Public Housing'!X16</f>
        <v>250.48317929758281</v>
      </c>
      <c r="Y8" s="100">
        <f>'Public Housing'!Y16</f>
        <v>250.48317929758281</v>
      </c>
      <c r="Z8" s="100">
        <f>'Public Housing'!Z16</f>
        <v>250.48317929758281</v>
      </c>
      <c r="AA8" s="100">
        <f>'Public Housing'!AA16</f>
        <v>250.48317929758281</v>
      </c>
      <c r="AB8" s="100">
        <f>'Public Housing'!AB16</f>
        <v>250.48317929758281</v>
      </c>
      <c r="AC8" s="100">
        <f>'Public Housing'!AC16</f>
        <v>250.48317929758281</v>
      </c>
      <c r="AD8" s="100">
        <f>'Public Housing'!AD16</f>
        <v>0</v>
      </c>
      <c r="AE8" s="25">
        <f t="shared" si="0"/>
        <v>16706.660504110398</v>
      </c>
    </row>
    <row r="9" spans="1:31" x14ac:dyDescent="0.3">
      <c r="A9" s="8" t="s">
        <v>207</v>
      </c>
      <c r="B9" s="143">
        <f>'Behavioral Modification'!B8</f>
        <v>5</v>
      </c>
      <c r="C9" s="100">
        <f>'Behavioral Modification'!C5</f>
        <v>6679.9353978171121</v>
      </c>
      <c r="D9" s="151">
        <f t="shared" si="1"/>
        <v>1</v>
      </c>
      <c r="E9" s="100">
        <f>'Behavioral Modification'!E5</f>
        <v>6679.9353978171121</v>
      </c>
      <c r="F9" s="100">
        <f>'Behavioral Modification'!F5</f>
        <v>4931.9299029163312</v>
      </c>
      <c r="G9" s="100">
        <f>'Behavioral Modification'!G5</f>
        <v>3048.4135431678269</v>
      </c>
      <c r="H9" s="100">
        <f>'Behavioral Modification'!H5</f>
        <v>1615.0890116421706</v>
      </c>
      <c r="I9" s="100">
        <f>'Behavioral Modification'!I5</f>
        <v>721.24144298930298</v>
      </c>
      <c r="J9" s="100">
        <f>'Behavioral Modification'!J5</f>
        <v>0</v>
      </c>
      <c r="K9" s="100">
        <f>'Behavioral Modification'!K5</f>
        <v>0</v>
      </c>
      <c r="L9" s="100">
        <f>'Behavioral Modification'!L5</f>
        <v>0</v>
      </c>
      <c r="M9" s="100">
        <f>'Behavioral Modification'!M5</f>
        <v>0</v>
      </c>
      <c r="N9" s="100">
        <f>'Behavioral Modification'!N5</f>
        <v>0</v>
      </c>
      <c r="O9" s="100">
        <f>'Behavioral Modification'!O5</f>
        <v>0</v>
      </c>
      <c r="P9" s="100">
        <f>'Behavioral Modification'!P5</f>
        <v>0</v>
      </c>
      <c r="Q9" s="100">
        <f>'Behavioral Modification'!Q5</f>
        <v>0</v>
      </c>
      <c r="R9" s="100">
        <f>'Behavioral Modification'!R5</f>
        <v>0</v>
      </c>
      <c r="S9" s="100">
        <f>'Behavioral Modification'!S5</f>
        <v>0</v>
      </c>
      <c r="T9" s="100">
        <f>'Behavioral Modification'!T5</f>
        <v>0</v>
      </c>
      <c r="U9" s="100">
        <f>'Behavioral Modification'!U5</f>
        <v>0</v>
      </c>
      <c r="V9" s="100">
        <f>'Behavioral Modification'!V5</f>
        <v>0</v>
      </c>
      <c r="W9" s="100">
        <f>'Behavioral Modification'!W5</f>
        <v>0</v>
      </c>
      <c r="X9" s="100">
        <f>'Behavioral Modification'!X5</f>
        <v>0</v>
      </c>
      <c r="Y9" s="100">
        <f>'Behavioral Modification'!Y5</f>
        <v>0</v>
      </c>
      <c r="Z9" s="100">
        <f>'Behavioral Modification'!Z5</f>
        <v>0</v>
      </c>
      <c r="AA9" s="100">
        <f>'Behavioral Modification'!AA5</f>
        <v>0</v>
      </c>
      <c r="AB9" s="100">
        <f>'Behavioral Modification'!AB5</f>
        <v>0</v>
      </c>
      <c r="AC9" s="100">
        <f>'Behavioral Modification'!AC5</f>
        <v>0</v>
      </c>
      <c r="AD9" s="100">
        <f>'Behavioral Modification'!AD5</f>
        <v>0</v>
      </c>
      <c r="AE9" s="25">
        <f t="shared" si="0"/>
        <v>16996.609298532741</v>
      </c>
    </row>
    <row r="10" spans="1:31" x14ac:dyDescent="0.3">
      <c r="A10" s="8" t="s">
        <v>111</v>
      </c>
      <c r="B10" s="143">
        <f>HVAC!B19</f>
        <v>18.25546960309784</v>
      </c>
      <c r="C10" s="100">
        <f>HVAC!C17</f>
        <v>6954.9299863860269</v>
      </c>
      <c r="D10" s="151">
        <f t="shared" si="1"/>
        <v>0.75201708714729043</v>
      </c>
      <c r="E10" s="100">
        <f>HVAC!E17</f>
        <v>5230.2261896753644</v>
      </c>
      <c r="F10" s="100">
        <f>HVAC!F17</f>
        <v>5230.2261896753644</v>
      </c>
      <c r="G10" s="100">
        <f>HVAC!G17</f>
        <v>5230.2261896753644</v>
      </c>
      <c r="H10" s="100">
        <f>HVAC!H17</f>
        <v>5230.2261896753644</v>
      </c>
      <c r="I10" s="100">
        <f>HVAC!I17</f>
        <v>5230.2261896753644</v>
      </c>
      <c r="J10" s="100">
        <f>HVAC!J17</f>
        <v>5206.4330182314843</v>
      </c>
      <c r="K10" s="100">
        <f>HVAC!K17</f>
        <v>3399.068668542031</v>
      </c>
      <c r="L10" s="100">
        <f>HVAC!L17</f>
        <v>3399.068668542031</v>
      </c>
      <c r="M10" s="100">
        <f>HVAC!M17</f>
        <v>3399.068668542031</v>
      </c>
      <c r="N10" s="100">
        <f>HVAC!N17</f>
        <v>3399.068668542031</v>
      </c>
      <c r="O10" s="100">
        <f>HVAC!O17</f>
        <v>3106.8222498324672</v>
      </c>
      <c r="P10" s="100">
        <f>HVAC!P17</f>
        <v>3106.8222498324672</v>
      </c>
      <c r="Q10" s="100">
        <f>HVAC!Q17</f>
        <v>3106.8222498324672</v>
      </c>
      <c r="R10" s="100">
        <f>HVAC!R17</f>
        <v>3100.1419563668073</v>
      </c>
      <c r="S10" s="100">
        <f>HVAC!S17</f>
        <v>3100.1419563668073</v>
      </c>
      <c r="T10" s="100">
        <f>HVAC!T17</f>
        <v>3100.1419563668073</v>
      </c>
      <c r="U10" s="100">
        <f>HVAC!U17</f>
        <v>3100.1419563668073</v>
      </c>
      <c r="V10" s="100">
        <f>HVAC!V17</f>
        <v>3100.1419563668073</v>
      </c>
      <c r="W10" s="100">
        <f>HVAC!W17</f>
        <v>1717.6622320000001</v>
      </c>
      <c r="X10" s="100">
        <f>HVAC!X17</f>
        <v>1717.6622320000001</v>
      </c>
      <c r="Y10" s="100">
        <f>HVAC!Y17</f>
        <v>0</v>
      </c>
      <c r="Z10" s="100">
        <f>HVAC!Z17</f>
        <v>0</v>
      </c>
      <c r="AA10" s="100">
        <f>HVAC!AA17</f>
        <v>0</v>
      </c>
      <c r="AB10" s="100">
        <f>HVAC!AB17</f>
        <v>0</v>
      </c>
      <c r="AC10" s="100">
        <f>HVAC!AC17</f>
        <v>0</v>
      </c>
      <c r="AD10" s="100">
        <f>HVAC!AD17</f>
        <v>0</v>
      </c>
      <c r="AE10" s="25">
        <f t="shared" si="0"/>
        <v>73210.339636107878</v>
      </c>
    </row>
    <row r="11" spans="1:31" x14ac:dyDescent="0.3">
      <c r="A11" s="8" t="s">
        <v>206</v>
      </c>
      <c r="B11" s="143">
        <f>'Appliance Recycling'!B10</f>
        <v>8</v>
      </c>
      <c r="C11" s="100">
        <f>'Appliance Recycling'!C8</f>
        <v>5321.3387738971132</v>
      </c>
      <c r="D11" s="151">
        <f t="shared" si="1"/>
        <v>0.53776678095288033</v>
      </c>
      <c r="E11" s="100">
        <f>'Appliance Recycling'!E8</f>
        <v>2861.6392227983979</v>
      </c>
      <c r="F11" s="100">
        <f>'Appliance Recycling'!F8</f>
        <v>2861.6392227983979</v>
      </c>
      <c r="G11" s="100">
        <f>'Appliance Recycling'!G8</f>
        <v>2861.6392227983979</v>
      </c>
      <c r="H11" s="100">
        <f>'Appliance Recycling'!H8</f>
        <v>2861.6392227983979</v>
      </c>
      <c r="I11" s="100">
        <f>'Appliance Recycling'!I8</f>
        <v>2861.6392227983979</v>
      </c>
      <c r="J11" s="100">
        <f>'Appliance Recycling'!J8</f>
        <v>2861.6392227983979</v>
      </c>
      <c r="K11" s="100">
        <f>'Appliance Recycling'!K8</f>
        <v>2861.6392227983979</v>
      </c>
      <c r="L11" s="100">
        <f>'Appliance Recycling'!L8</f>
        <v>2861.6392227983979</v>
      </c>
      <c r="M11" s="100">
        <f>'Appliance Recycling'!M8</f>
        <v>0</v>
      </c>
      <c r="N11" s="100">
        <f>'Appliance Recycling'!N8</f>
        <v>0</v>
      </c>
      <c r="O11" s="100">
        <f>'Appliance Recycling'!O8</f>
        <v>0</v>
      </c>
      <c r="P11" s="100">
        <f>'Appliance Recycling'!P8</f>
        <v>0</v>
      </c>
      <c r="Q11" s="100">
        <f>'Appliance Recycling'!Q8</f>
        <v>0</v>
      </c>
      <c r="R11" s="100">
        <f>'Appliance Recycling'!R8</f>
        <v>0</v>
      </c>
      <c r="S11" s="100">
        <f>'Appliance Recycling'!S8</f>
        <v>0</v>
      </c>
      <c r="T11" s="100">
        <f>'Appliance Recycling'!T8</f>
        <v>0</v>
      </c>
      <c r="U11" s="100">
        <f>'Appliance Recycling'!U8</f>
        <v>0</v>
      </c>
      <c r="V11" s="100">
        <f>'Appliance Recycling'!V8</f>
        <v>0</v>
      </c>
      <c r="W11" s="100">
        <f>'Appliance Recycling'!W8</f>
        <v>0</v>
      </c>
      <c r="X11" s="100">
        <f>'Appliance Recycling'!X8</f>
        <v>0</v>
      </c>
      <c r="Y11" s="100">
        <f>'Appliance Recycling'!Y8</f>
        <v>0</v>
      </c>
      <c r="Z11" s="100">
        <f>'Appliance Recycling'!Z8</f>
        <v>0</v>
      </c>
      <c r="AA11" s="100">
        <f>'Appliance Recycling'!AA8</f>
        <v>0</v>
      </c>
      <c r="AB11" s="100">
        <f>'Appliance Recycling'!AB8</f>
        <v>0</v>
      </c>
      <c r="AC11" s="100">
        <f>'Appliance Recycling'!AC8</f>
        <v>0</v>
      </c>
      <c r="AD11" s="100">
        <f>'Appliance Recycling'!AD8</f>
        <v>0</v>
      </c>
      <c r="AE11" s="25">
        <f t="shared" si="0"/>
        <v>22893.113782387183</v>
      </c>
    </row>
    <row r="12" spans="1:31" x14ac:dyDescent="0.3">
      <c r="A12" s="8" t="s">
        <v>205</v>
      </c>
      <c r="B12" s="143">
        <f>Multifamily!B17</f>
        <v>9.5516324957657055</v>
      </c>
      <c r="C12" s="100">
        <f>Multifamily!C15</f>
        <v>2538.9236530880862</v>
      </c>
      <c r="D12" s="151">
        <f t="shared" si="1"/>
        <v>0.923761607150834</v>
      </c>
      <c r="E12" s="100">
        <f>Multifamily!E15</f>
        <v>2345.3601942099172</v>
      </c>
      <c r="F12" s="100">
        <f>Multifamily!F15</f>
        <v>2345.3601942099172</v>
      </c>
      <c r="G12" s="100">
        <f>Multifamily!G15</f>
        <v>2345.3601942099172</v>
      </c>
      <c r="H12" s="100">
        <f>Multifamily!H15</f>
        <v>2104.2739181571451</v>
      </c>
      <c r="I12" s="100">
        <f>Multifamily!I15</f>
        <v>2104.2739181571451</v>
      </c>
      <c r="J12" s="100">
        <f>Multifamily!J15</f>
        <v>2090.5632654247452</v>
      </c>
      <c r="K12" s="100">
        <f>Multifamily!K15</f>
        <v>2090.5632654247452</v>
      </c>
      <c r="L12" s="100">
        <f>Multifamily!L15</f>
        <v>1883.591833284745</v>
      </c>
      <c r="M12" s="100">
        <f>Multifamily!M15</f>
        <v>1854.071658268987</v>
      </c>
      <c r="N12" s="100">
        <f>Multifamily!N15</f>
        <v>1806.6292924883867</v>
      </c>
      <c r="O12" s="100">
        <f>Multifamily!O15</f>
        <v>8.1720885766316602</v>
      </c>
      <c r="P12" s="100">
        <f>Multifamily!P15</f>
        <v>7.0931511695876601</v>
      </c>
      <c r="Q12" s="100">
        <f>Multifamily!Q15</f>
        <v>7.0931511695876601</v>
      </c>
      <c r="R12" s="100">
        <f>Multifamily!R15</f>
        <v>7.0931511695876601</v>
      </c>
      <c r="S12" s="100">
        <f>Multifamily!S15</f>
        <v>7.0931511695876601</v>
      </c>
      <c r="T12" s="100">
        <f>Multifamily!T15</f>
        <v>0</v>
      </c>
      <c r="U12" s="100">
        <f>Multifamily!U15</f>
        <v>0</v>
      </c>
      <c r="V12" s="100">
        <f>Multifamily!V15</f>
        <v>0</v>
      </c>
      <c r="W12" s="100">
        <f>Multifamily!W15</f>
        <v>0</v>
      </c>
      <c r="X12" s="100">
        <f>Multifamily!X15</f>
        <v>0</v>
      </c>
      <c r="Y12" s="100">
        <f>Multifamily!Y15</f>
        <v>0</v>
      </c>
      <c r="Z12" s="100">
        <f>Multifamily!Z15</f>
        <v>0</v>
      </c>
      <c r="AA12" s="100">
        <f>Multifamily!AA15</f>
        <v>0</v>
      </c>
      <c r="AB12" s="100">
        <f>Multifamily!AB15</f>
        <v>0</v>
      </c>
      <c r="AC12" s="100">
        <f>Multifamily!AC15</f>
        <v>0</v>
      </c>
      <c r="AD12" s="100">
        <f>Multifamily!AD15</f>
        <v>0</v>
      </c>
      <c r="AE12" s="25">
        <f t="shared" si="0"/>
        <v>21006.592427090633</v>
      </c>
    </row>
    <row r="13" spans="1:31" x14ac:dyDescent="0.3">
      <c r="A13" s="8" t="s">
        <v>204</v>
      </c>
      <c r="B13" s="143">
        <f>'Direct Distribution'!B19</f>
        <v>8.4081096039086312</v>
      </c>
      <c r="C13" s="100">
        <f>'Direct Distribution'!C17</f>
        <v>1740.3507522490224</v>
      </c>
      <c r="D13" s="151">
        <f t="shared" si="1"/>
        <v>0.92604134419003092</v>
      </c>
      <c r="E13" s="100">
        <f>'Direct Distribution'!E17</f>
        <v>1611.6367499748162</v>
      </c>
      <c r="F13" s="100">
        <f>'Direct Distribution'!F17</f>
        <v>1611.6367499748162</v>
      </c>
      <c r="G13" s="100">
        <f>'Direct Distribution'!G17</f>
        <v>1548.9571342509769</v>
      </c>
      <c r="H13" s="100">
        <f>'Direct Distribution'!H17</f>
        <v>1132.3290150145599</v>
      </c>
      <c r="I13" s="100">
        <f>'Direct Distribution'!I17</f>
        <v>1132.3290150145599</v>
      </c>
      <c r="J13" s="100">
        <f>'Direct Distribution'!J17</f>
        <v>1132.3290150145599</v>
      </c>
      <c r="K13" s="100">
        <f>'Direct Distribution'!K17</f>
        <v>1132.3290150145599</v>
      </c>
      <c r="L13" s="100">
        <f>'Direct Distribution'!L17</f>
        <v>613.19464651456008</v>
      </c>
      <c r="M13" s="100">
        <f>'Direct Distribution'!M17</f>
        <v>613.19464651456008</v>
      </c>
      <c r="N13" s="100">
        <f>'Direct Distribution'!N17</f>
        <v>439.96542128143165</v>
      </c>
      <c r="O13" s="100">
        <f>'Direct Distribution'!O17</f>
        <v>0</v>
      </c>
      <c r="P13" s="100">
        <f>'Direct Distribution'!P17</f>
        <v>0</v>
      </c>
      <c r="Q13" s="100">
        <f>'Direct Distribution'!Q17</f>
        <v>0</v>
      </c>
      <c r="R13" s="100">
        <f>'Direct Distribution'!R17</f>
        <v>0</v>
      </c>
      <c r="S13" s="100">
        <f>'Direct Distribution'!S17</f>
        <v>0</v>
      </c>
      <c r="T13" s="100">
        <f>'Direct Distribution'!T17</f>
        <v>0</v>
      </c>
      <c r="U13" s="100">
        <f>'Direct Distribution'!U17</f>
        <v>0</v>
      </c>
      <c r="V13" s="100">
        <f>'Direct Distribution'!V17</f>
        <v>0</v>
      </c>
      <c r="W13" s="100">
        <f>'Direct Distribution'!W17</f>
        <v>0</v>
      </c>
      <c r="X13" s="100">
        <f>'Direct Distribution'!X17</f>
        <v>0</v>
      </c>
      <c r="Y13" s="100">
        <f>'Direct Distribution'!Y17</f>
        <v>0</v>
      </c>
      <c r="Z13" s="100">
        <f>'Direct Distribution'!Z17</f>
        <v>0</v>
      </c>
      <c r="AA13" s="100">
        <f>'Direct Distribution'!AA17</f>
        <v>0</v>
      </c>
      <c r="AB13" s="100">
        <f>'Direct Distribution'!AB17</f>
        <v>0</v>
      </c>
      <c r="AC13" s="100">
        <f>'Direct Distribution'!AC17</f>
        <v>0</v>
      </c>
      <c r="AD13" s="100">
        <f>'Direct Distribution'!AD17</f>
        <v>0</v>
      </c>
      <c r="AE13" s="25">
        <f t="shared" si="0"/>
        <v>10967.9014085694</v>
      </c>
    </row>
    <row r="14" spans="1:31" x14ac:dyDescent="0.3">
      <c r="A14" s="8" t="s">
        <v>198</v>
      </c>
      <c r="B14" s="135">
        <f>'Smart Savers'!B9</f>
        <v>10</v>
      </c>
      <c r="C14" s="101">
        <f>'Smart Savers'!C6</f>
        <v>2631.335314999943</v>
      </c>
      <c r="D14" s="151">
        <f t="shared" si="1"/>
        <v>1</v>
      </c>
      <c r="E14" s="101">
        <f>'Smart Savers'!D6</f>
        <v>2631.335314999943</v>
      </c>
      <c r="F14" s="101">
        <f>'Smart Savers'!E6</f>
        <v>2631.335314999943</v>
      </c>
      <c r="G14" s="101">
        <f>'Smart Savers'!F6</f>
        <v>2631.335314999943</v>
      </c>
      <c r="H14" s="101">
        <f>'Smart Savers'!G6</f>
        <v>2631.335314999943</v>
      </c>
      <c r="I14" s="101">
        <f>'Smart Savers'!H6</f>
        <v>2631.335314999943</v>
      </c>
      <c r="J14" s="101">
        <f>'Smart Savers'!I6</f>
        <v>2631.335314999943</v>
      </c>
      <c r="K14" s="101">
        <f>'Smart Savers'!J6</f>
        <v>2631.335314999943</v>
      </c>
      <c r="L14" s="101">
        <f>'Smart Savers'!K6</f>
        <v>2631.335314999943</v>
      </c>
      <c r="M14" s="101">
        <f>'Smart Savers'!L6</f>
        <v>2631.335314999943</v>
      </c>
      <c r="N14" s="101">
        <f>'Smart Savers'!M6</f>
        <v>2631.335314999943</v>
      </c>
      <c r="O14" s="101">
        <f>'Smart Savers'!N6</f>
        <v>0</v>
      </c>
      <c r="P14" s="101">
        <f>'Smart Savers'!O6</f>
        <v>0</v>
      </c>
      <c r="Q14" s="101">
        <f>'Smart Savers'!P6</f>
        <v>0</v>
      </c>
      <c r="R14" s="101">
        <f>'Smart Savers'!Q6</f>
        <v>0</v>
      </c>
      <c r="S14" s="101">
        <f>'Smart Savers'!R6</f>
        <v>0</v>
      </c>
      <c r="T14" s="101">
        <f>'Smart Savers'!S6</f>
        <v>0</v>
      </c>
      <c r="U14" s="101">
        <f>'Smart Savers'!T6</f>
        <v>0</v>
      </c>
      <c r="V14" s="101">
        <f>'Smart Savers'!U6</f>
        <v>0</v>
      </c>
      <c r="W14" s="101">
        <f>'Smart Savers'!V6</f>
        <v>0</v>
      </c>
      <c r="X14" s="101">
        <f>'Smart Savers'!W6</f>
        <v>0</v>
      </c>
      <c r="Y14" s="101">
        <f>'Smart Savers'!X6</f>
        <v>0</v>
      </c>
      <c r="Z14" s="101">
        <f>'Smart Savers'!Y6</f>
        <v>0</v>
      </c>
      <c r="AA14" s="101">
        <f>'Smart Savers'!Z6</f>
        <v>0</v>
      </c>
      <c r="AB14" s="101">
        <f>'Smart Savers'!AA6</f>
        <v>0</v>
      </c>
      <c r="AC14" s="101">
        <f>'Smart Savers'!AB6</f>
        <v>0</v>
      </c>
      <c r="AD14" s="101">
        <f>'Smart Savers'!AC6</f>
        <v>0</v>
      </c>
      <c r="AE14" s="25">
        <f t="shared" si="0"/>
        <v>26313.353149999424</v>
      </c>
    </row>
    <row r="15" spans="1:31" x14ac:dyDescent="0.3">
      <c r="A15" s="8" t="s">
        <v>203</v>
      </c>
      <c r="B15" s="135">
        <f>'Smart Savers'!B31</f>
        <v>10</v>
      </c>
      <c r="C15" s="101">
        <f>'Smart Savers'!C28</f>
        <v>915.23696402633323</v>
      </c>
      <c r="D15" s="151">
        <f t="shared" si="1"/>
        <v>1</v>
      </c>
      <c r="E15" s="101">
        <f>'Smart Savers'!D28</f>
        <v>915.23696402633323</v>
      </c>
      <c r="F15" s="101">
        <f>'Smart Savers'!E28</f>
        <v>915.23696402633323</v>
      </c>
      <c r="G15" s="101">
        <f>'Smart Savers'!F28</f>
        <v>915.23696402633323</v>
      </c>
      <c r="H15" s="101">
        <f>'Smart Savers'!G28</f>
        <v>915.23696402633323</v>
      </c>
      <c r="I15" s="101">
        <f>'Smart Savers'!H28</f>
        <v>915.23696402633323</v>
      </c>
      <c r="J15" s="101">
        <f>'Smart Savers'!I28</f>
        <v>915.23696402633323</v>
      </c>
      <c r="K15" s="101">
        <f>'Smart Savers'!J28</f>
        <v>915.23696402633323</v>
      </c>
      <c r="L15" s="101">
        <f>'Smart Savers'!K28</f>
        <v>915.23696402633323</v>
      </c>
      <c r="M15" s="101">
        <f>'Smart Savers'!L28</f>
        <v>915.23696402633323</v>
      </c>
      <c r="N15" s="101">
        <f>'Smart Savers'!M28</f>
        <v>915.23696402633323</v>
      </c>
      <c r="O15" s="101">
        <f>'Smart Savers'!N28</f>
        <v>0</v>
      </c>
      <c r="P15" s="101">
        <f>'Smart Savers'!O28</f>
        <v>0</v>
      </c>
      <c r="Q15" s="101">
        <f>'Smart Savers'!P28</f>
        <v>0</v>
      </c>
      <c r="R15" s="101">
        <f>'Smart Savers'!Q28</f>
        <v>0</v>
      </c>
      <c r="S15" s="101">
        <f>'Smart Savers'!R28</f>
        <v>0</v>
      </c>
      <c r="T15" s="101">
        <f>'Smart Savers'!S28</f>
        <v>0</v>
      </c>
      <c r="U15" s="101">
        <f>'Smart Savers'!T28</f>
        <v>0</v>
      </c>
      <c r="V15" s="101">
        <f>'Smart Savers'!U28</f>
        <v>0</v>
      </c>
      <c r="W15" s="101">
        <f>'Smart Savers'!V28</f>
        <v>0</v>
      </c>
      <c r="X15" s="101">
        <f>'Smart Savers'!W28</f>
        <v>0</v>
      </c>
      <c r="Y15" s="101">
        <f>'Smart Savers'!X28</f>
        <v>0</v>
      </c>
      <c r="Z15" s="101">
        <f>'Smart Savers'!Y28</f>
        <v>0</v>
      </c>
      <c r="AA15" s="101">
        <f>'Smart Savers'!Z28</f>
        <v>0</v>
      </c>
      <c r="AB15" s="101">
        <f>'Smart Savers'!AA28</f>
        <v>0</v>
      </c>
      <c r="AC15" s="101">
        <f>'Smart Savers'!AB28</f>
        <v>0</v>
      </c>
      <c r="AD15" s="101">
        <f>'Smart Savers'!AC28</f>
        <v>0</v>
      </c>
      <c r="AE15" s="25">
        <f t="shared" si="0"/>
        <v>9152.3696402633323</v>
      </c>
    </row>
    <row r="16" spans="1:31" x14ac:dyDescent="0.3">
      <c r="A16" s="8" t="s">
        <v>192</v>
      </c>
      <c r="B16" s="135">
        <f>'DCEO NC Commitments'!B17</f>
        <v>18.790258592337455</v>
      </c>
      <c r="C16" s="25">
        <f>'DCEO NC Commitments'!C15</f>
        <v>825.62794208852165</v>
      </c>
      <c r="D16" s="151">
        <f t="shared" si="1"/>
        <v>1</v>
      </c>
      <c r="E16" s="25">
        <f>'DCEO NC Commitments'!E15</f>
        <v>825.62794208852165</v>
      </c>
      <c r="F16" s="25">
        <f>'DCEO NC Commitments'!F15</f>
        <v>825.62794208852165</v>
      </c>
      <c r="G16" s="25">
        <f>'DCEO NC Commitments'!G15</f>
        <v>825.62794208852165</v>
      </c>
      <c r="H16" s="25">
        <f>'DCEO NC Commitments'!H15</f>
        <v>825.62794208852165</v>
      </c>
      <c r="I16" s="25">
        <f>'DCEO NC Commitments'!I15</f>
        <v>825.62794208852165</v>
      </c>
      <c r="J16" s="25">
        <f>'DCEO NC Commitments'!J15</f>
        <v>825.62794208852165</v>
      </c>
      <c r="K16" s="25">
        <f>'DCEO NC Commitments'!K15</f>
        <v>825.62794208852165</v>
      </c>
      <c r="L16" s="25">
        <f>'DCEO NC Commitments'!L15</f>
        <v>825.62794208852165</v>
      </c>
      <c r="M16" s="25">
        <f>'DCEO NC Commitments'!M15</f>
        <v>825.62794208852165</v>
      </c>
      <c r="N16" s="25">
        <f>'DCEO NC Commitments'!N15</f>
        <v>825.62794208852165</v>
      </c>
      <c r="O16" s="25">
        <f>'DCEO NC Commitments'!O15</f>
        <v>728.39984727112164</v>
      </c>
      <c r="P16" s="25">
        <f>'DCEO NC Commitments'!P15</f>
        <v>728.39984727112164</v>
      </c>
      <c r="Q16" s="25">
        <f>'DCEO NC Commitments'!Q15</f>
        <v>715.28528727112166</v>
      </c>
      <c r="R16" s="25">
        <f>'DCEO NC Commitments'!R15</f>
        <v>712.07088727112171</v>
      </c>
      <c r="S16" s="25">
        <f>'DCEO NC Commitments'!S15</f>
        <v>701.30889841386897</v>
      </c>
      <c r="T16" s="25">
        <f>'DCEO NC Commitments'!T15</f>
        <v>396.67779724962099</v>
      </c>
      <c r="U16" s="25">
        <f>'DCEO NC Commitments'!U15</f>
        <v>396.67779724962099</v>
      </c>
      <c r="V16" s="25">
        <f>'DCEO NC Commitments'!V15</f>
        <v>396.67779724962099</v>
      </c>
      <c r="W16" s="25">
        <f>'DCEO NC Commitments'!W15</f>
        <v>354.56927896718599</v>
      </c>
      <c r="X16" s="25">
        <f>'DCEO NC Commitments'!X15</f>
        <v>354.56927896718599</v>
      </c>
      <c r="Y16" s="25">
        <f>'DCEO NC Commitments'!Y15</f>
        <v>354.56927896718599</v>
      </c>
      <c r="Z16" s="25">
        <f>'DCEO NC Commitments'!Z15</f>
        <v>354.56927896718599</v>
      </c>
      <c r="AA16" s="25">
        <f>'DCEO NC Commitments'!AA15</f>
        <v>354.56927896718599</v>
      </c>
      <c r="AB16" s="25">
        <f>'DCEO NC Commitments'!AB15</f>
        <v>354.56927896718599</v>
      </c>
      <c r="AC16" s="25">
        <f>'DCEO NC Commitments'!AC15</f>
        <v>354.56927896718599</v>
      </c>
      <c r="AD16" s="25">
        <f>'DCEO NC Commitments'!AD15</f>
        <v>0</v>
      </c>
      <c r="AE16" s="25">
        <f t="shared" si="0"/>
        <v>15513.76253290274</v>
      </c>
    </row>
    <row r="17" spans="1:31" x14ac:dyDescent="0.3">
      <c r="A17" s="8" t="s">
        <v>77</v>
      </c>
      <c r="B17" s="135">
        <f>Standard!C56</f>
        <v>12.457772796989234</v>
      </c>
      <c r="C17" s="25">
        <f>Standard!D54</f>
        <v>229444.06349657429</v>
      </c>
      <c r="D17" s="151">
        <f t="shared" si="1"/>
        <v>0.83470616471496817</v>
      </c>
      <c r="E17" s="25">
        <f>Standard!F54</f>
        <v>191518.37425784316</v>
      </c>
      <c r="F17" s="25">
        <f>Standard!G54</f>
        <v>186282.24345290961</v>
      </c>
      <c r="G17" s="25">
        <f>Standard!H54</f>
        <v>186220.94453159865</v>
      </c>
      <c r="H17" s="25">
        <f>Standard!I54</f>
        <v>185443.97905054424</v>
      </c>
      <c r="I17" s="25">
        <f>Standard!J54</f>
        <v>185032.56162496208</v>
      </c>
      <c r="J17" s="25">
        <f>Standard!K54</f>
        <v>184006.60545867941</v>
      </c>
      <c r="K17" s="25">
        <f>Standard!L54</f>
        <v>183509.92707237721</v>
      </c>
      <c r="L17" s="25">
        <f>Standard!M54</f>
        <v>183044.49467169828</v>
      </c>
      <c r="M17" s="25">
        <f>Standard!N54</f>
        <v>180973.26858424058</v>
      </c>
      <c r="N17" s="25">
        <f>Standard!O54</f>
        <v>165976.88146407428</v>
      </c>
      <c r="O17" s="25">
        <f>Standard!P54</f>
        <v>92513.256116699398</v>
      </c>
      <c r="P17" s="25">
        <f>Standard!Q54</f>
        <v>65382.169837723071</v>
      </c>
      <c r="Q17" s="25">
        <f>Standard!R54</f>
        <v>60387.229664091399</v>
      </c>
      <c r="R17" s="25">
        <f>Standard!S54</f>
        <v>58296.726269362487</v>
      </c>
      <c r="S17" s="25">
        <f>Standard!T54</f>
        <v>48177.552995797407</v>
      </c>
      <c r="T17" s="25">
        <f>Standard!U54</f>
        <v>356.41174363729806</v>
      </c>
      <c r="U17" s="25">
        <f>Standard!V54</f>
        <v>32.768257113350479</v>
      </c>
      <c r="V17" s="25">
        <f>Standard!W54</f>
        <v>14.993137113350468</v>
      </c>
      <c r="W17" s="25">
        <f>Standard!X54</f>
        <v>14.993137113350468</v>
      </c>
      <c r="X17" s="25">
        <f>Standard!Y54</f>
        <v>14.993137113350468</v>
      </c>
      <c r="Y17" s="25">
        <f>Standard!Z54</f>
        <v>0</v>
      </c>
      <c r="Z17" s="25">
        <f>Standard!AA54</f>
        <v>0</v>
      </c>
      <c r="AA17" s="25">
        <f>Standard!AB54</f>
        <v>0</v>
      </c>
      <c r="AB17" s="25">
        <f>Standard!AC54</f>
        <v>0</v>
      </c>
      <c r="AC17" s="25">
        <f>Standard!AD54</f>
        <v>0</v>
      </c>
      <c r="AD17" s="25">
        <f>Standard!AD54</f>
        <v>0</v>
      </c>
      <c r="AE17" s="25">
        <f t="shared" si="0"/>
        <v>2157200.3744646912</v>
      </c>
    </row>
    <row r="18" spans="1:31" x14ac:dyDescent="0.3">
      <c r="A18" s="8" t="s">
        <v>76</v>
      </c>
      <c r="B18" s="135">
        <f>Custom!B8</f>
        <v>12.139519763356837</v>
      </c>
      <c r="C18" s="25">
        <f>Custom!C6</f>
        <v>28815.804682398313</v>
      </c>
      <c r="D18" s="151">
        <f t="shared" si="1"/>
        <v>0.82506320859780746</v>
      </c>
      <c r="E18" s="25">
        <f>Custom!E6</f>
        <v>23774.860269587276</v>
      </c>
      <c r="F18" s="25">
        <f>Custom!F6</f>
        <v>23774.860269587276</v>
      </c>
      <c r="G18" s="25">
        <f>Custom!G6</f>
        <v>23675.868298757323</v>
      </c>
      <c r="H18" s="25">
        <f>Custom!H6</f>
        <v>23263.886451529954</v>
      </c>
      <c r="I18" s="25">
        <f>Custom!I6</f>
        <v>23232.279812690784</v>
      </c>
      <c r="J18" s="25">
        <f>Custom!J6</f>
        <v>22284.21073846523</v>
      </c>
      <c r="K18" s="25">
        <f>Custom!K6</f>
        <v>21415.708073684833</v>
      </c>
      <c r="L18" s="25">
        <f>Custom!L6</f>
        <v>20766.276423719144</v>
      </c>
      <c r="M18" s="25">
        <f>Custom!M6</f>
        <v>20399.781862765456</v>
      </c>
      <c r="N18" s="25">
        <f>Custom!N6</f>
        <v>19223.918916667186</v>
      </c>
      <c r="O18" s="25">
        <f>Custom!O6</f>
        <v>18898.760710761944</v>
      </c>
      <c r="P18" s="25">
        <f>Custom!P6</f>
        <v>15689.891635389416</v>
      </c>
      <c r="Q18" s="25">
        <f>Custom!Q6</f>
        <v>12918.3552336793</v>
      </c>
      <c r="R18" s="25">
        <f>Custom!R6</f>
        <v>8096.5296011245264</v>
      </c>
      <c r="S18" s="25">
        <f>Custom!S6</f>
        <v>4956.1064249783549</v>
      </c>
      <c r="T18" s="25">
        <f>Custom!T6</f>
        <v>3883.4759713415306</v>
      </c>
      <c r="U18" s="25">
        <f>Custom!U6</f>
        <v>1944.4619335194704</v>
      </c>
      <c r="V18" s="25">
        <f>Custom!V6</f>
        <v>423.41301386033422</v>
      </c>
      <c r="W18" s="25">
        <f>Custom!W6</f>
        <v>53.496515451911975</v>
      </c>
      <c r="X18" s="25">
        <f>Custom!X6</f>
        <v>53.496515451911975</v>
      </c>
      <c r="Y18" s="25">
        <f>Custom!Y6</f>
        <v>53.496515451911975</v>
      </c>
      <c r="Z18" s="25">
        <f>Custom!Z6</f>
        <v>20.713064821547967</v>
      </c>
      <c r="AA18" s="25">
        <f>Custom!AA6</f>
        <v>11.514484761403846</v>
      </c>
      <c r="AB18" s="25">
        <f>Custom!AB6</f>
        <v>3.9347568259329582</v>
      </c>
      <c r="AC18" s="25">
        <f>Custom!AC6</f>
        <v>0</v>
      </c>
      <c r="AD18" s="25">
        <f>Custom!AC6</f>
        <v>0</v>
      </c>
      <c r="AE18" s="25">
        <f t="shared" si="0"/>
        <v>288819.29749487399</v>
      </c>
    </row>
    <row r="19" spans="1:31" x14ac:dyDescent="0.3">
      <c r="A19" s="8" t="s">
        <v>75</v>
      </c>
      <c r="B19" s="135">
        <f>'Retro-Commissioning'!B10</f>
        <v>5.0760688042270425</v>
      </c>
      <c r="C19" s="25">
        <f>'Retro-Commissioning'!C8</f>
        <v>6415.5872031111694</v>
      </c>
      <c r="D19" s="151">
        <f t="shared" si="1"/>
        <v>0.91399999999999992</v>
      </c>
      <c r="E19" s="25">
        <f>'Retro-Commissioning'!E8</f>
        <v>5863.8467036436086</v>
      </c>
      <c r="F19" s="25">
        <f>'Retro-Commissioning'!F8</f>
        <v>5863.8467036436086</v>
      </c>
      <c r="G19" s="25">
        <f>'Retro-Commissioning'!G8</f>
        <v>5018.1535313844088</v>
      </c>
      <c r="H19" s="25">
        <f>'Retro-Commissioning'!H8</f>
        <v>4074.5558649262844</v>
      </c>
      <c r="I19" s="25">
        <f>'Retro-Commissioning'!I8</f>
        <v>3173.1798865369892</v>
      </c>
      <c r="J19" s="25">
        <f>'Retro-Commissioning'!J8</f>
        <v>2308.6826540000002</v>
      </c>
      <c r="K19" s="25">
        <f>'Retro-Commissioning'!K8</f>
        <v>2308.6826540000002</v>
      </c>
      <c r="L19" s="25">
        <f>'Retro-Commissioning'!L8</f>
        <v>1154.3413270000001</v>
      </c>
      <c r="M19" s="25">
        <f>'Retro-Commissioning'!M8</f>
        <v>0</v>
      </c>
      <c r="N19" s="25">
        <f>'Retro-Commissioning'!N8</f>
        <v>0</v>
      </c>
      <c r="O19" s="25">
        <f>'Retro-Commissioning'!O8</f>
        <v>0</v>
      </c>
      <c r="P19" s="25">
        <f>'Retro-Commissioning'!P8</f>
        <v>0</v>
      </c>
      <c r="Q19" s="25">
        <f>'Retro-Commissioning'!Q8</f>
        <v>0</v>
      </c>
      <c r="R19" s="25">
        <f>'Retro-Commissioning'!R8</f>
        <v>0</v>
      </c>
      <c r="S19" s="25">
        <f>'Retro-Commissioning'!S8</f>
        <v>0</v>
      </c>
      <c r="T19" s="25">
        <f>'Retro-Commissioning'!T8</f>
        <v>0</v>
      </c>
      <c r="U19" s="25">
        <f>'Retro-Commissioning'!U8</f>
        <v>0</v>
      </c>
      <c r="V19" s="25">
        <f>'Retro-Commissioning'!V8</f>
        <v>0</v>
      </c>
      <c r="W19" s="25">
        <f>'Retro-Commissioning'!W8</f>
        <v>0</v>
      </c>
      <c r="X19" s="25">
        <f>'Retro-Commissioning'!X8</f>
        <v>0</v>
      </c>
      <c r="Y19" s="25">
        <f>'Retro-Commissioning'!Y8</f>
        <v>0</v>
      </c>
      <c r="Z19" s="25">
        <f>'Retro-Commissioning'!Z8</f>
        <v>0</v>
      </c>
      <c r="AA19" s="25">
        <f>'Retro-Commissioning'!AA8</f>
        <v>0</v>
      </c>
      <c r="AB19" s="25">
        <f>'Retro-Commissioning'!AB8</f>
        <v>0</v>
      </c>
      <c r="AC19" s="25">
        <f>'Retro-Commissioning'!AC8</f>
        <v>0</v>
      </c>
      <c r="AD19" s="25">
        <f>'Retro-Commissioning'!AC8</f>
        <v>0</v>
      </c>
      <c r="AE19" s="25">
        <f t="shared" si="0"/>
        <v>29765.289325134901</v>
      </c>
    </row>
    <row r="20" spans="1:31" x14ac:dyDescent="0.3">
      <c r="A20" s="8" t="s">
        <v>68</v>
      </c>
      <c r="B20" s="135">
        <f>Streetlighting!B10</f>
        <v>12.000000000000002</v>
      </c>
      <c r="C20" s="25">
        <f>Streetlighting!C8</f>
        <v>1635.0347892</v>
      </c>
      <c r="D20" s="151">
        <f t="shared" si="1"/>
        <v>1</v>
      </c>
      <c r="E20" s="25">
        <f>Streetlighting!E8</f>
        <v>1635.0347892</v>
      </c>
      <c r="F20" s="25">
        <f>Streetlighting!F8</f>
        <v>1635.0347892</v>
      </c>
      <c r="G20" s="25">
        <f>Streetlighting!G8</f>
        <v>1635.0347892</v>
      </c>
      <c r="H20" s="25">
        <f>Streetlighting!H8</f>
        <v>1635.0347892</v>
      </c>
      <c r="I20" s="25">
        <f>Streetlighting!I8</f>
        <v>1268.7831407000003</v>
      </c>
      <c r="J20" s="25">
        <f>Streetlighting!J8</f>
        <v>1268.7831407000003</v>
      </c>
      <c r="K20" s="25">
        <f>Streetlighting!K8</f>
        <v>1268.7831407000003</v>
      </c>
      <c r="L20" s="25">
        <f>Streetlighting!L8</f>
        <v>1268.7831407000003</v>
      </c>
      <c r="M20" s="25">
        <f>Streetlighting!M8</f>
        <v>1268.7831407000003</v>
      </c>
      <c r="N20" s="25">
        <f>Streetlighting!N8</f>
        <v>1268.7831407000003</v>
      </c>
      <c r="O20" s="25">
        <f>Streetlighting!O8</f>
        <v>1268.7831407000003</v>
      </c>
      <c r="P20" s="25">
        <f>Streetlighting!P8</f>
        <v>1268.7831407000003</v>
      </c>
      <c r="Q20" s="25">
        <f>Streetlighting!Q8</f>
        <v>0</v>
      </c>
      <c r="R20" s="25">
        <f>Streetlighting!R8</f>
        <v>0</v>
      </c>
      <c r="S20" s="25">
        <f>Streetlighting!S8</f>
        <v>0</v>
      </c>
      <c r="T20" s="25">
        <f>Streetlighting!T8</f>
        <v>0</v>
      </c>
      <c r="U20" s="25">
        <f>Streetlighting!U8</f>
        <v>0</v>
      </c>
      <c r="V20" s="25">
        <f>Streetlighting!V8</f>
        <v>0</v>
      </c>
      <c r="W20" s="25">
        <f>Streetlighting!W8</f>
        <v>0</v>
      </c>
      <c r="X20" s="25">
        <f>Streetlighting!X8</f>
        <v>0</v>
      </c>
      <c r="Y20" s="25">
        <f>Streetlighting!Y8</f>
        <v>0</v>
      </c>
      <c r="Z20" s="25">
        <f>Streetlighting!Z8</f>
        <v>0</v>
      </c>
      <c r="AA20" s="25">
        <f>Streetlighting!AA8</f>
        <v>0</v>
      </c>
      <c r="AB20" s="25">
        <f>Streetlighting!AB8</f>
        <v>0</v>
      </c>
      <c r="AC20" s="25">
        <f>Streetlighting!AC8</f>
        <v>0</v>
      </c>
      <c r="AD20" s="25">
        <f>Streetlighting!AC8</f>
        <v>0</v>
      </c>
      <c r="AE20" s="25">
        <f t="shared" si="0"/>
        <v>16690.404282400006</v>
      </c>
    </row>
    <row r="21" spans="1:31" x14ac:dyDescent="0.3">
      <c r="A21" s="65" t="s">
        <v>29</v>
      </c>
      <c r="B21" s="15"/>
      <c r="C21" s="26">
        <f t="shared" ref="C21:AE21" si="2">SUM(C5:C20)</f>
        <v>468565.29945676442</v>
      </c>
      <c r="D21" s="153">
        <f t="shared" si="1"/>
        <v>0.80623858708314566</v>
      </c>
      <c r="E21" s="26">
        <f t="shared" si="2"/>
        <v>377775.42499021278</v>
      </c>
      <c r="F21" s="26">
        <f t="shared" si="2"/>
        <v>370791.28869037848</v>
      </c>
      <c r="G21" s="26">
        <f t="shared" si="2"/>
        <v>367671.52550070599</v>
      </c>
      <c r="H21" s="26">
        <f t="shared" si="2"/>
        <v>310006.66287474718</v>
      </c>
      <c r="I21" s="26">
        <f t="shared" si="2"/>
        <v>307402.16361478367</v>
      </c>
      <c r="J21" s="26">
        <f t="shared" si="2"/>
        <v>303799.58402341546</v>
      </c>
      <c r="K21" s="26">
        <f t="shared" si="2"/>
        <v>294061.78909877565</v>
      </c>
      <c r="L21" s="26">
        <f t="shared" si="2"/>
        <v>287495.93222235976</v>
      </c>
      <c r="M21" s="26">
        <f t="shared" si="2"/>
        <v>280866.21332983678</v>
      </c>
      <c r="N21" s="26">
        <f t="shared" si="2"/>
        <v>264184.33651623508</v>
      </c>
      <c r="O21" s="26">
        <f t="shared" si="2"/>
        <v>136354.43461888403</v>
      </c>
      <c r="P21" s="26">
        <f t="shared" si="2"/>
        <v>106013.22744250399</v>
      </c>
      <c r="Q21" s="26">
        <f t="shared" si="2"/>
        <v>96964.853166462184</v>
      </c>
      <c r="R21" s="26">
        <f t="shared" si="2"/>
        <v>88311.253995996172</v>
      </c>
      <c r="S21" s="26">
        <f t="shared" si="2"/>
        <v>68115.393758561011</v>
      </c>
      <c r="T21" s="26">
        <f t="shared" si="2"/>
        <v>16518.476094158985</v>
      </c>
      <c r="U21" s="26">
        <f t="shared" si="2"/>
        <v>14255.818569812978</v>
      </c>
      <c r="V21" s="26">
        <f t="shared" si="2"/>
        <v>12716.994530153841</v>
      </c>
      <c r="W21" s="26">
        <f t="shared" si="2"/>
        <v>9655.7016416181777</v>
      </c>
      <c r="X21" s="26">
        <f t="shared" si="2"/>
        <v>9490.5320533347422</v>
      </c>
      <c r="Y21" s="26">
        <f t="shared" si="2"/>
        <v>5319.4603217142894</v>
      </c>
      <c r="Z21" s="26">
        <f t="shared" si="2"/>
        <v>5286.6768710839251</v>
      </c>
      <c r="AA21" s="26">
        <f t="shared" si="2"/>
        <v>5277.4782910237809</v>
      </c>
      <c r="AB21" s="26">
        <f t="shared" si="2"/>
        <v>5269.8985630883099</v>
      </c>
      <c r="AC21" s="26">
        <f t="shared" si="2"/>
        <v>5265.9638062623771</v>
      </c>
      <c r="AD21" s="26">
        <f t="shared" si="2"/>
        <v>0</v>
      </c>
      <c r="AE21" s="26">
        <f t="shared" si="2"/>
        <v>3748871.0845861086</v>
      </c>
    </row>
    <row r="22" spans="1:31" s="162" customFormat="1" x14ac:dyDescent="0.3">
      <c r="A22" s="65" t="s">
        <v>350</v>
      </c>
      <c r="B22" s="58"/>
      <c r="C22" s="120"/>
      <c r="D22" s="120"/>
      <c r="E22" s="26">
        <v>0</v>
      </c>
      <c r="F22" s="26">
        <f>E21-F21</f>
        <v>6984.1362998342956</v>
      </c>
      <c r="G22" s="26">
        <f t="shared" ref="G22:AD22" si="3">F21-G21</f>
        <v>3119.7631896724924</v>
      </c>
      <c r="H22" s="26">
        <f t="shared" si="3"/>
        <v>57664.862625958805</v>
      </c>
      <c r="I22" s="26">
        <f t="shared" si="3"/>
        <v>2604.4992599635152</v>
      </c>
      <c r="J22" s="26">
        <f t="shared" si="3"/>
        <v>3602.5795913682086</v>
      </c>
      <c r="K22" s="26">
        <f t="shared" si="3"/>
        <v>9737.7949246398057</v>
      </c>
      <c r="L22" s="26">
        <f t="shared" si="3"/>
        <v>6565.856876415899</v>
      </c>
      <c r="M22" s="26">
        <f t="shared" si="3"/>
        <v>6629.7188925229711</v>
      </c>
      <c r="N22" s="26">
        <f t="shared" si="3"/>
        <v>16681.876813601702</v>
      </c>
      <c r="O22" s="26">
        <f t="shared" si="3"/>
        <v>127829.90189735105</v>
      </c>
      <c r="P22" s="26">
        <f t="shared" si="3"/>
        <v>30341.207176380034</v>
      </c>
      <c r="Q22" s="26">
        <f t="shared" si="3"/>
        <v>9048.3742760418099</v>
      </c>
      <c r="R22" s="26">
        <f t="shared" si="3"/>
        <v>8653.5991704660119</v>
      </c>
      <c r="S22" s="26">
        <f t="shared" si="3"/>
        <v>20195.860237435161</v>
      </c>
      <c r="T22" s="26">
        <f t="shared" si="3"/>
        <v>51596.917664402026</v>
      </c>
      <c r="U22" s="26">
        <f t="shared" si="3"/>
        <v>2262.6575243460065</v>
      </c>
      <c r="V22" s="26">
        <f t="shared" si="3"/>
        <v>1538.8240396591373</v>
      </c>
      <c r="W22" s="26">
        <f t="shared" si="3"/>
        <v>3061.2928885356632</v>
      </c>
      <c r="X22" s="26">
        <f t="shared" si="3"/>
        <v>165.16958828343559</v>
      </c>
      <c r="Y22" s="26">
        <f t="shared" si="3"/>
        <v>4171.0717316204527</v>
      </c>
      <c r="Z22" s="26">
        <f t="shared" si="3"/>
        <v>32.783450630364314</v>
      </c>
      <c r="AA22" s="26">
        <f t="shared" si="3"/>
        <v>9.1985800601441952</v>
      </c>
      <c r="AB22" s="26">
        <f t="shared" si="3"/>
        <v>7.5797279354710554</v>
      </c>
      <c r="AC22" s="26">
        <f t="shared" si="3"/>
        <v>3.934756825932709</v>
      </c>
      <c r="AD22" s="26">
        <f t="shared" si="3"/>
        <v>5265.9638062623771</v>
      </c>
      <c r="AE22" s="150"/>
    </row>
    <row r="23" spans="1:31" x14ac:dyDescent="0.3">
      <c r="A23" s="65" t="s">
        <v>36</v>
      </c>
      <c r="B23" s="58"/>
      <c r="C23" s="66"/>
      <c r="D23" s="66"/>
      <c r="E23" s="27">
        <v>0</v>
      </c>
      <c r="F23" s="27">
        <f>E21-F21+E23</f>
        <v>6984.1362998342956</v>
      </c>
      <c r="G23" s="27">
        <f t="shared" ref="G23:AC23" si="4">F21-G21+F23</f>
        <v>10103.899489506788</v>
      </c>
      <c r="H23" s="27">
        <f t="shared" si="4"/>
        <v>67768.762115465594</v>
      </c>
      <c r="I23" s="27">
        <f t="shared" si="4"/>
        <v>70373.261375429109</v>
      </c>
      <c r="J23" s="27">
        <f t="shared" si="4"/>
        <v>73975.840966797317</v>
      </c>
      <c r="K23" s="27">
        <f t="shared" si="4"/>
        <v>83713.635891437123</v>
      </c>
      <c r="L23" s="27">
        <f t="shared" si="4"/>
        <v>90279.492767853022</v>
      </c>
      <c r="M23" s="27">
        <f t="shared" si="4"/>
        <v>96909.211660375993</v>
      </c>
      <c r="N23" s="27">
        <f t="shared" si="4"/>
        <v>113591.0884739777</v>
      </c>
      <c r="O23" s="27">
        <f t="shared" si="4"/>
        <v>241420.99037132875</v>
      </c>
      <c r="P23" s="27">
        <f t="shared" si="4"/>
        <v>271762.19754770875</v>
      </c>
      <c r="Q23" s="27">
        <f t="shared" si="4"/>
        <v>280810.57182375056</v>
      </c>
      <c r="R23" s="27">
        <f t="shared" si="4"/>
        <v>289464.17099421658</v>
      </c>
      <c r="S23" s="27">
        <f t="shared" si="4"/>
        <v>309660.03123165172</v>
      </c>
      <c r="T23" s="27">
        <f t="shared" si="4"/>
        <v>361256.94889605377</v>
      </c>
      <c r="U23" s="27">
        <f t="shared" si="4"/>
        <v>363519.6064203998</v>
      </c>
      <c r="V23" s="27">
        <f t="shared" si="4"/>
        <v>365058.43046005891</v>
      </c>
      <c r="W23" s="27">
        <f t="shared" si="4"/>
        <v>368119.72334859456</v>
      </c>
      <c r="X23" s="27">
        <f t="shared" si="4"/>
        <v>368284.89293687802</v>
      </c>
      <c r="Y23" s="27">
        <f t="shared" si="4"/>
        <v>372455.96466849849</v>
      </c>
      <c r="Z23" s="27">
        <f t="shared" si="4"/>
        <v>372488.74811912887</v>
      </c>
      <c r="AA23" s="27">
        <f t="shared" si="4"/>
        <v>372497.94669918902</v>
      </c>
      <c r="AB23" s="27">
        <f t="shared" si="4"/>
        <v>372505.52642712451</v>
      </c>
      <c r="AC23" s="27">
        <f t="shared" si="4"/>
        <v>372509.46118395042</v>
      </c>
      <c r="AD23" s="27">
        <f>AB21-AD21+AB23</f>
        <v>377775.42499021284</v>
      </c>
      <c r="AE23" s="28"/>
    </row>
    <row r="24" spans="1:31" x14ac:dyDescent="0.3">
      <c r="A24" s="16" t="s">
        <v>326</v>
      </c>
      <c r="B24" s="17">
        <f>SUMPRODUCT(B5:B20,C5:C20)/C21</f>
        <v>11.79712918030849</v>
      </c>
      <c r="AE24" s="184">
        <f>AE21-AE15-AE7</f>
        <v>3568103.9241447342</v>
      </c>
    </row>
    <row r="26" spans="1:31" x14ac:dyDescent="0.3">
      <c r="A26" s="65" t="s">
        <v>322</v>
      </c>
      <c r="B26" s="58"/>
      <c r="C26" s="120"/>
      <c r="D26" s="120"/>
      <c r="E26" s="26">
        <f>'Reference Values'!C26</f>
        <v>1618820.9480000001</v>
      </c>
      <c r="F26" s="26">
        <f>'Reference Values'!D26</f>
        <v>1451356.7119999998</v>
      </c>
      <c r="G26" s="26">
        <f>'Reference Values'!E26</f>
        <v>1255981.77</v>
      </c>
      <c r="H26" s="26">
        <f>'Reference Values'!F26</f>
        <v>1116428.24</v>
      </c>
      <c r="I26" s="121">
        <f>'Reference Values'!G26</f>
        <v>976874.71000000008</v>
      </c>
      <c r="J26" s="121">
        <f>'Reference Values'!H26</f>
        <v>865231.88599999994</v>
      </c>
      <c r="K26" s="121">
        <f>'Reference Values'!I26</f>
        <v>781499.76800000004</v>
      </c>
      <c r="L26" s="121">
        <f>'Reference Values'!J26</f>
        <v>697767.65</v>
      </c>
      <c r="M26" s="121">
        <f>'Reference Values'!K26</f>
        <v>641946.23800000001</v>
      </c>
      <c r="N26" s="121">
        <f>'Reference Values'!L26</f>
        <v>586124.826</v>
      </c>
      <c r="O26" s="121">
        <f>'Reference Values'!M26</f>
        <v>502392.70799999998</v>
      </c>
      <c r="P26" s="121">
        <f>'Reference Values'!N26</f>
        <v>474482.00200000004</v>
      </c>
      <c r="Q26" s="121">
        <f>'Reference Values'!O26</f>
        <v>418660.58999999997</v>
      </c>
      <c r="AE26">
        <f>SUM(AE23:AE25)</f>
        <v>3568103.9241447342</v>
      </c>
    </row>
    <row r="27" spans="1:31" x14ac:dyDescent="0.3">
      <c r="A27" s="65" t="s">
        <v>325</v>
      </c>
      <c r="B27" s="58"/>
      <c r="C27" s="120"/>
      <c r="D27" s="120"/>
      <c r="E27" s="26">
        <f>'Reference Values'!C27</f>
        <v>223285.64800000004</v>
      </c>
      <c r="F27" s="26">
        <f>'Reference Values'!D27</f>
        <v>390749.88400000031</v>
      </c>
      <c r="G27" s="26">
        <f>'Reference Values'!E27</f>
        <v>586124.82600000012</v>
      </c>
      <c r="H27" s="26">
        <f>'Reference Values'!F27</f>
        <v>725678.35600000015</v>
      </c>
      <c r="I27" s="121">
        <f>'Reference Values'!G27</f>
        <v>865231.88600000006</v>
      </c>
      <c r="J27" s="121">
        <f>'Reference Values'!H27</f>
        <v>976874.7100000002</v>
      </c>
      <c r="K27" s="121">
        <f>'Reference Values'!I27</f>
        <v>1060606.8280000002</v>
      </c>
      <c r="L27" s="121">
        <f>'Reference Values'!J27</f>
        <v>1144338.946</v>
      </c>
      <c r="M27" s="121">
        <f>'Reference Values'!K27</f>
        <v>1200160.358</v>
      </c>
      <c r="N27" s="121">
        <f>'Reference Values'!L27</f>
        <v>1255981.77</v>
      </c>
      <c r="O27" s="121">
        <f>'Reference Values'!M27</f>
        <v>1339713.8880000003</v>
      </c>
      <c r="P27" s="121">
        <f>'Reference Values'!N27</f>
        <v>1367624.594</v>
      </c>
      <c r="Q27" s="121">
        <f>'Reference Values'!O27</f>
        <v>1423446.0060000001</v>
      </c>
      <c r="AE27">
        <f>SUM(AE24:AE26)</f>
        <v>7136207.8482894683</v>
      </c>
    </row>
    <row r="29" spans="1:31" x14ac:dyDescent="0.3">
      <c r="A29" s="65" t="s">
        <v>323</v>
      </c>
      <c r="B29" s="58"/>
      <c r="C29" s="120"/>
      <c r="D29" s="120"/>
      <c r="E29" s="26">
        <f>E21+E26</f>
        <v>1996596.3729902129</v>
      </c>
      <c r="F29" s="26">
        <f t="shared" ref="F29:Q29" si="5">F21+F26</f>
        <v>1822148.0006903782</v>
      </c>
      <c r="G29" s="26">
        <f t="shared" si="5"/>
        <v>1623653.2955007059</v>
      </c>
      <c r="H29" s="26">
        <f t="shared" si="5"/>
        <v>1426434.9028747473</v>
      </c>
      <c r="I29" s="121">
        <f t="shared" si="5"/>
        <v>1284276.8736147839</v>
      </c>
      <c r="J29" s="121">
        <f t="shared" si="5"/>
        <v>1169031.4700234155</v>
      </c>
      <c r="K29" s="121">
        <f t="shared" si="5"/>
        <v>1075561.5570987756</v>
      </c>
      <c r="L29" s="121">
        <f t="shared" si="5"/>
        <v>985263.58222235972</v>
      </c>
      <c r="M29" s="121">
        <f t="shared" si="5"/>
        <v>922812.45132983685</v>
      </c>
      <c r="N29" s="121">
        <f t="shared" si="5"/>
        <v>850309.16251623514</v>
      </c>
      <c r="O29" s="121">
        <f t="shared" si="5"/>
        <v>638747.14261888398</v>
      </c>
      <c r="P29" s="121">
        <f t="shared" si="5"/>
        <v>580495.229442504</v>
      </c>
      <c r="Q29" s="121">
        <f t="shared" si="5"/>
        <v>515625.44316646212</v>
      </c>
    </row>
    <row r="30" spans="1:31" x14ac:dyDescent="0.3">
      <c r="A30" s="65" t="s">
        <v>324</v>
      </c>
      <c r="B30" s="58"/>
      <c r="C30" s="120"/>
      <c r="D30" s="120"/>
      <c r="E30" s="26">
        <f>'Reference Values'!C14</f>
        <v>1976966</v>
      </c>
      <c r="F30" s="26">
        <f>'Reference Values'!D14</f>
        <v>2159180</v>
      </c>
      <c r="G30" s="26">
        <f>'Reference Values'!E14</f>
        <v>2331192</v>
      </c>
      <c r="H30" s="26">
        <f>'Reference Values'!F14</f>
        <v>2542526</v>
      </c>
    </row>
  </sheetData>
  <mergeCells count="6">
    <mergeCell ref="AE3:AE4"/>
    <mergeCell ref="A3:A4"/>
    <mergeCell ref="B3:B4"/>
    <mergeCell ref="C3:C4"/>
    <mergeCell ref="E3:AD3"/>
    <mergeCell ref="D3:D4"/>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CBAB4-62A2-4272-A871-98950389E44E}">
  <dimension ref="A1:E8"/>
  <sheetViews>
    <sheetView workbookViewId="0">
      <selection activeCell="F22" sqref="F22"/>
    </sheetView>
  </sheetViews>
  <sheetFormatPr defaultRowHeight="15.75" x14ac:dyDescent="0.3"/>
  <cols>
    <col min="1" max="1" width="27.88671875" bestFit="1" customWidth="1"/>
    <col min="2" max="2" width="6.88671875" bestFit="1" customWidth="1"/>
  </cols>
  <sheetData>
    <row r="1" spans="1:5" x14ac:dyDescent="0.3">
      <c r="A1" s="207" t="s">
        <v>332</v>
      </c>
      <c r="B1" s="207"/>
      <c r="C1" s="207"/>
      <c r="D1" s="207"/>
      <c r="E1" s="207"/>
    </row>
    <row r="3" spans="1:5" x14ac:dyDescent="0.3">
      <c r="A3" s="46" t="s">
        <v>150</v>
      </c>
      <c r="B3" s="32" t="s">
        <v>21</v>
      </c>
    </row>
    <row r="4" spans="1:5" x14ac:dyDescent="0.3">
      <c r="A4" s="86" t="s">
        <v>151</v>
      </c>
      <c r="B4" s="87">
        <f>'Portfolio CPAS'!E21</f>
        <v>377775.42499021278</v>
      </c>
    </row>
    <row r="5" spans="1:5" x14ac:dyDescent="0.3">
      <c r="A5" s="86" t="s">
        <v>152</v>
      </c>
      <c r="B5" s="87">
        <f>'Reference Values'!B26-'Reference Values'!C26</f>
        <v>223285.64800000004</v>
      </c>
    </row>
    <row r="6" spans="1:5" x14ac:dyDescent="0.3">
      <c r="A6" s="86" t="s">
        <v>153</v>
      </c>
      <c r="B6" s="87">
        <f>B4-B5</f>
        <v>154489.77699021273</v>
      </c>
    </row>
    <row r="7" spans="1:5" x14ac:dyDescent="0.3">
      <c r="A7" s="86" t="s">
        <v>321</v>
      </c>
      <c r="B7" s="87">
        <f>'Reference Values'!C20</f>
        <v>134859.40399999986</v>
      </c>
    </row>
    <row r="8" spans="1:5" x14ac:dyDescent="0.3">
      <c r="A8" s="86" t="s">
        <v>154</v>
      </c>
      <c r="B8" s="88">
        <f>B6/$B$7</f>
        <v>1.1455617658684958</v>
      </c>
    </row>
  </sheetData>
  <mergeCells count="1">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File Info</vt:lpstr>
      <vt:lpstr>Reference and Notes &gt;&gt;</vt:lpstr>
      <vt:lpstr>Notes</vt:lpstr>
      <vt:lpstr>Reference Values</vt:lpstr>
      <vt:lpstr>Modified Goals</vt:lpstr>
      <vt:lpstr>Gas Conversion Notes</vt:lpstr>
      <vt:lpstr>Results &gt;&gt;</vt:lpstr>
      <vt:lpstr>Portfolio CPAS</vt:lpstr>
      <vt:lpstr>Portfolio AAIG</vt:lpstr>
      <vt:lpstr>Residential Program CPAS</vt:lpstr>
      <vt:lpstr>Business Program CPAS</vt:lpstr>
      <vt:lpstr>Initiative-Level Results &gt;&gt;</vt:lpstr>
      <vt:lpstr>Retail Products</vt:lpstr>
      <vt:lpstr>Income Qualified</vt:lpstr>
      <vt:lpstr>Public Housing</vt:lpstr>
      <vt:lpstr>Behavioral Modification</vt:lpstr>
      <vt:lpstr>HVAC</vt:lpstr>
      <vt:lpstr>Appliance Recycling</vt:lpstr>
      <vt:lpstr>Multifamily</vt:lpstr>
      <vt:lpstr>Direct Distribution</vt:lpstr>
      <vt:lpstr>Smart Savers</vt:lpstr>
      <vt:lpstr>DCEO NC Commitments</vt:lpstr>
      <vt:lpstr>Standard</vt:lpstr>
      <vt:lpstr>Custom</vt:lpstr>
      <vt:lpstr>Retro-Commissioning</vt:lpstr>
      <vt:lpstr>Streetlighting</vt:lpstr>
      <vt:lpstr>Additional Detail &gt;&gt;&gt;</vt:lpstr>
      <vt:lpstr>Income Qualified (by Channel)</vt:lpstr>
      <vt:lpstr>Custom (Project-Level)</vt:lpstr>
      <vt:lpstr>RCx (Project-Level)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Ross</dc:creator>
  <cp:lastModifiedBy>Celia Johnson</cp:lastModifiedBy>
  <dcterms:created xsi:type="dcterms:W3CDTF">2018-03-06T13:54:08Z</dcterms:created>
  <dcterms:modified xsi:type="dcterms:W3CDTF">2019-05-06T18:07:44Z</dcterms:modified>
</cp:coreProperties>
</file>